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43" activeTab="0"/>
  </bookViews>
  <sheets>
    <sheet name="Naslovna strana" sheetId="1" r:id="rId1"/>
    <sheet name="1. Korekcioni element" sheetId="2" r:id="rId2"/>
    <sheet name="2. Operativni troskovi" sheetId="3" r:id="rId3"/>
    <sheet name="3. Troskovi amortizacije" sheetId="4" r:id="rId4"/>
    <sheet name="4. Nabavka prirodnog gasa" sheetId="5" r:id="rId5"/>
    <sheet name="5. Troskovi distribucije" sheetId="6" r:id="rId6"/>
    <sheet name="6. Poslovna dobit" sheetId="7" r:id="rId7"/>
    <sheet name="7. Ostali prihodi" sheetId="8" r:id="rId8"/>
    <sheet name="8. Ostvaren prihod" sheetId="9" r:id="rId9"/>
  </sheets>
  <definedNames>
    <definedName name="_xlnm.Print_Area" localSheetId="1">'1. Korekcioni element'!$A$1:$I$19</definedName>
    <definedName name="_xlnm.Print_Area" localSheetId="2">'2. Operativni troskovi'!$B$1:$E$81</definedName>
    <definedName name="_xlnm.Print_Area" localSheetId="3">'3. Troskovi amortizacije'!$B$1:$D$12</definedName>
    <definedName name="_xlnm.Print_Area" localSheetId="4">'4. Nabavka prirodnog gasa'!$B$1:$P$15</definedName>
    <definedName name="_xlnm.Print_Area" localSheetId="5">'5. Troskovi distribucije'!$B$1:$P$41</definedName>
    <definedName name="_xlnm.Print_Area" localSheetId="6">'6. Poslovna dobit'!$B$1:$E$13</definedName>
    <definedName name="_xlnm.Print_Area" localSheetId="7">'7. Ostali prihodi'!$B$1:$D$15</definedName>
    <definedName name="_xlnm.Print_Area" localSheetId="8">'8. Ostvaren prihod'!$B$1:$Q$53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<sst xmlns="http://schemas.openxmlformats.org/spreadsheetml/2006/main" count="432" uniqueCount="317">
  <si>
    <t>у 000 динара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</si>
  <si>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</si>
  <si>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</si>
  <si>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</si>
  <si>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</si>
  <si>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</si>
  <si>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</si>
  <si>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</si>
  <si>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</si>
  <si>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</si>
  <si>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</si>
  <si>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</si>
  <si>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</si>
  <si>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</si>
  <si>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</si>
  <si>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</si>
  <si>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</si>
  <si>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</si>
  <si>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</si>
  <si>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</si>
  <si>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</si>
  <si>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</si>
  <si>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</si>
  <si>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</si>
  <si>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</si>
  <si>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</si>
  <si>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</si>
  <si>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</si>
  <si>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</si>
  <si>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</si>
  <si>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</si>
  <si>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</si>
  <si>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</si>
  <si>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</si>
  <si>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</si>
  <si>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</si>
  <si>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</si>
  <si>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</si>
  <si>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</si>
  <si>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</si>
  <si>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</si>
  <si>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</si>
  <si>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</si>
  <si>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</si>
  <si>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</si>
  <si>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</si>
  <si>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</si>
  <si>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</si>
  <si>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</si>
  <si>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</si>
  <si>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</si>
  <si>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</si>
  <si>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</si>
  <si>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</si>
  <si>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</si>
  <si>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</si>
  <si>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</si>
  <si>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</si>
  <si>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</si>
  <si>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</si>
  <si>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</si>
  <si>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</si>
  <si>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</si>
  <si>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</si>
  <si>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</si>
  <si>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</si>
  <si>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</si>
  <si>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</si>
  <si>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</si>
  <si>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</si>
  <si>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</si>
  <si>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</si>
  <si>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</si>
  <si>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</si>
  <si>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8.</t>
  </si>
  <si>
    <t>Март</t>
  </si>
  <si>
    <t>Април</t>
  </si>
  <si>
    <t>Мај</t>
  </si>
  <si>
    <t>Јун</t>
  </si>
  <si>
    <t>Јул</t>
  </si>
  <si>
    <t>Број лиценце:</t>
  </si>
  <si>
    <t>АГЕНЦИЈА ЗА ЕНЕРГЕТИКУ РЕПУБЛИКЕ СРБИЈЕ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</si>
  <si>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</si>
  <si>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</si>
  <si>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</si>
  <si>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</si>
  <si>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</si>
  <si>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</si>
  <si>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</si>
  <si>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</si>
  <si>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</si>
  <si>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</si>
  <si>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</si>
  <si>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</si>
  <si>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</si>
  <si>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</si>
  <si>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</si>
  <si>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</si>
  <si>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</si>
  <si>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</si>
  <si>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</si>
  <si>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</si>
  <si>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</si>
  <si>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</si>
  <si>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</si>
  <si>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</si>
  <si>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9.</t>
  </si>
  <si>
    <t>10.</t>
  </si>
  <si>
    <t>11.</t>
  </si>
  <si>
    <t>12.</t>
  </si>
  <si>
    <t>Економско - финансијски подаци</t>
  </si>
  <si>
    <t>Скраћенице</t>
  </si>
  <si>
    <t>Оперативни трошкови</t>
  </si>
  <si>
    <t>Трошкови амортизације</t>
  </si>
  <si>
    <t>Корекциони елемент</t>
  </si>
  <si>
    <t>Тражени подаци се уносе у ћелије обојене жутом бојом.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</si>
  <si>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</si>
  <si>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</si>
  <si>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</si>
  <si>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</si>
  <si>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</si>
  <si>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</si>
  <si>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</si>
  <si>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</si>
  <si>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</si>
  <si>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Максимално одобрени приход</t>
  </si>
  <si>
    <t>Део резервисања за накнаде и друге бенифиције запослених а који се исплаћују у регулаторном периоду</t>
  </si>
  <si>
    <t>Корекциони
елемент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</si>
  <si>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</si>
  <si>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</si>
  <si>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</si>
  <si>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</si>
  <si>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</si>
  <si>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</si>
  <si>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</si>
  <si>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Регулаторни период: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</si>
  <si>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</si>
  <si>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</si>
  <si>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</si>
  <si>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</si>
  <si>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</si>
  <si>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Јединица
мере</t>
  </si>
  <si>
    <t>Индекс потрошачких цена у РС</t>
  </si>
  <si>
    <t>Јавно снабдевање природним гасом</t>
  </si>
  <si>
    <t>Трошкови набавке природног гаса</t>
  </si>
  <si>
    <t>Трошкови коришћења система за дистрибуцију природног гаса</t>
  </si>
  <si>
    <t>1.2.1.</t>
  </si>
  <si>
    <t>1.2.2.</t>
  </si>
  <si>
    <t>1.3.1.</t>
  </si>
  <si>
    <t>1.3.2.</t>
  </si>
  <si>
    <t>1.3.3.</t>
  </si>
  <si>
    <t>1.3.4.</t>
  </si>
  <si>
    <t>2.5.</t>
  </si>
  <si>
    <t>2.6.</t>
  </si>
  <si>
    <t>2.7.</t>
  </si>
  <si>
    <t>2.8.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</si>
  <si>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</si>
  <si>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</si>
  <si>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</si>
  <si>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</si>
  <si>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</si>
  <si>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</si>
  <si>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</si>
  <si>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</si>
  <si>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3.9.</t>
  </si>
  <si>
    <t>4.1.1.</t>
  </si>
  <si>
    <t>4.1.2.</t>
  </si>
  <si>
    <t>4.1.3.</t>
  </si>
  <si>
    <t>4.1.4.</t>
  </si>
  <si>
    <t>4.1.5.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</si>
  <si>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</si>
  <si>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</si>
  <si>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</si>
  <si>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</si>
  <si>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</si>
  <si>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</si>
  <si>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t xml:space="preserve">Трошкови набавке природног гаса (у 000 дин)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</si>
  <si>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</si>
  <si>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</si>
  <si>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</si>
  <si>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</si>
  <si>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</si>
  <si>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</si>
  <si>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</si>
  <si>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</si>
  <si>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</si>
  <si>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</si>
  <si>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</si>
  <si>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Опис</t>
  </si>
  <si>
    <t>%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</si>
  <si>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</si>
  <si>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</si>
  <si>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</si>
  <si>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</si>
  <si>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</si>
  <si>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</si>
  <si>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</si>
  <si>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</si>
  <si>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</si>
  <si>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</si>
  <si>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</si>
  <si>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</si>
  <si>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</si>
  <si>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</si>
  <si>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</si>
  <si>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НПГ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</si>
  <si>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ТД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</si>
  <si>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НРП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</si>
  <si>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</si>
  <si>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</si>
  <si>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Оправдана набавна цена природног гаса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</si>
  <si>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Трошкови коришћења сопственог система за дистрибуцију природног гаса (у 000 дин)</t>
  </si>
  <si>
    <t>Пословна добит</t>
  </si>
  <si>
    <t>Остали приходи</t>
  </si>
  <si>
    <r>
      <rPr>
        <sz val="10"/>
        <color indexed="18"/>
        <rFont val="Arial Narrow"/>
        <family val="2"/>
      </rPr>
      <t>ОП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</si>
  <si>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обрачунат не узимајући у обзир пословну добит</t>
  </si>
  <si>
    <t>Приходи по основу накнађених штета</t>
  </si>
  <si>
    <t>Други приходи</t>
  </si>
  <si>
    <t>Добици од продаје средстава</t>
  </si>
  <si>
    <t>Приходи по основу наплаћених трошкова судских спорова</t>
  </si>
  <si>
    <t>Укупно (1 + 2 + 3 + 4)</t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</si>
  <si>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</si>
  <si>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</si>
  <si>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</si>
  <si>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</si>
  <si>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</si>
  <si>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</si>
  <si>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</si>
  <si>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35.</t>
  </si>
  <si>
    <t>36.</t>
  </si>
  <si>
    <t>37.</t>
  </si>
  <si>
    <t>38.</t>
  </si>
  <si>
    <t>39.</t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</si>
  <si>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</si>
  <si>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</si>
  <si>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</si>
  <si>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</si>
  <si>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40.</t>
  </si>
  <si>
    <t>41.</t>
  </si>
  <si>
    <t>Реализовани тарифни елемент "место испоруке" мала потрошња (број места испоруке)</t>
  </si>
  <si>
    <t>Реализовани тарифни елемент "место испоруке" ванвршна потрошња К1 (број места испоруке)</t>
  </si>
  <si>
    <t>Реализовани тарифни елемент "место испоруке" равномерна потрошња К1 (број места испоруке)</t>
  </si>
  <si>
    <t>Реализовани тарифни елемент "место испоруке" неравномерна потрошња К1 (број места испоруке)</t>
  </si>
  <si>
    <t>Реализовани тарифни елемент "место испоруке" ванвршна потрошња К2 (број места испоруке)</t>
  </si>
  <si>
    <t>Реализовани тарифни елемент "место испоруке" равномерна потрошња К2 (број места испоруке)</t>
  </si>
  <si>
    <t>Реализовани тарифни елемент "место испоруке" неравномерна потрошња К2 (број места испоруке)</t>
  </si>
  <si>
    <t>Тарифа "накнада по месту испоруке" мала потрошња (у дин/место испоруке/година)</t>
  </si>
  <si>
    <t>Тарифа "накнада по месту испоруке" ванвршна потрошња К1 (у дин/место испоруке/година)</t>
  </si>
  <si>
    <t>Тарифа "накнада по месту испоруке" равномерна потрошња К1 (у дин/место испоруке/година)</t>
  </si>
  <si>
    <t>Тарифа "накнада по месту испоруке" неравномерна потрошња К1 (у дин/место испоруке/година)</t>
  </si>
  <si>
    <t>Тарифа "накнада по месту испоруке" ванвршна потрошња К2 (у дин/место испоруке/година)</t>
  </si>
  <si>
    <t>Тарифа "накнада по месту испоруке" равномерна потрошња К2 (у дин/место испоруке/година)</t>
  </si>
  <si>
    <t>Тарифа "накнада по месту испоруке" неравномерна потрошња К2 (у дин/место испоруке/година)</t>
  </si>
  <si>
    <t>1.4.</t>
  </si>
  <si>
    <t>Трошкови резервних делова</t>
  </si>
  <si>
    <t>1.5.</t>
  </si>
  <si>
    <t>Трошкови једнократног отписа алата и инвентара</t>
  </si>
  <si>
    <t>Трошкови материјала и енергије</t>
  </si>
  <si>
    <t>Трошкови накнада директору, односно члановима органа управљања и надзора</t>
  </si>
  <si>
    <r>
      <t>Реализовани тарифни елемент "капацитет"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</si>
  <si>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</si>
  <si>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</si>
  <si>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</si>
  <si>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</si>
  <si>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</si>
  <si>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</si>
  <si>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</si>
  <si>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</si>
  <si>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</si>
  <si>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</si>
  <si>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</si>
  <si>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</si>
  <si>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</si>
  <si>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</si>
  <si>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01.</t>
  </si>
  <si>
    <t>02.- 31.</t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</si>
  <si>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</si>
  <si>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</si>
  <si>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</si>
  <si>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</si>
  <si>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</si>
  <si>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</si>
  <si>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</si>
  <si>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</si>
  <si>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</si>
  <si>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</si>
  <si>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</si>
  <si>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</si>
  <si>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</si>
  <si>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</si>
  <si>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</si>
  <si>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</si>
  <si>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</si>
  <si>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</si>
  <si>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</si>
  <si>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</si>
  <si>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</si>
  <si>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</si>
  <si>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</si>
  <si>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</si>
  <si>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</si>
  <si>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</si>
  <si>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</si>
  <si>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t>Енергетска делатност: Јавно снабдевање природним гасом</t>
  </si>
  <si>
    <t>Напомене</t>
  </si>
  <si>
    <t>Обрачунати корекциони елемент закључно са претходним регулаторним периодом</t>
  </si>
  <si>
    <t>Напомена: Подаци о реализованим тарифним елементима преузимају се из одговарајуће енергетско-техничке табеле Инфо-правила.</t>
  </si>
  <si>
    <r>
      <t>Количина природног гаса коју је набавио јавни снабдевач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</si>
  <si>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Напомена: Податак под редним бројем 1. Количина природног гаса коју је набавио јавни снабдевач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Инфо-правила.</t>
    </r>
  </si>
  <si>
    <t xml:space="preserve">Табела: ГЕ-Ј-КЕ-1 КОРЕКЦИОНИ ЕЛЕМЕНТ </t>
  </si>
  <si>
    <t xml:space="preserve">Табела: ГЕ-Ј-КЕ-2 OПЕРАТИВНИ ТРОШКОВИ </t>
  </si>
  <si>
    <t xml:space="preserve">Табела: ГЕ-J-КЕ-3 ТРОШКОВИ АМОРТИЗАЦИЈЕ </t>
  </si>
  <si>
    <t>Табела: ГЕ-Ј-КЕ-4 ТРОШКОВИ НАБАВКЕ ПРИРОДНОГ ГАСА</t>
  </si>
  <si>
    <t>Табела: ГЕ-Ј-КЕ-5 ТРОШКОВИ КОРИШЋЕЊА ДИСТРИБУТИВНОГ СИСТЕМА</t>
  </si>
  <si>
    <t>Табела: ГЕ-Ј-КЕ-6 ПОСЛОВНА ДОБИТ</t>
  </si>
  <si>
    <t>Табела: ГЕ-Ј-КЕ-7 ОСТАЛИ ПРИХОДИ</t>
  </si>
  <si>
    <t xml:space="preserve">Табела: ГЕ-Ј-КЕ-8 ОСТВАРЕН ПРИХОД  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</si>
</sst>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vertAlign val="subscript"/>
      <sz val="10"/>
      <color rgb="FF000099"/>
      <name val="Arial Narrow"/>
      <family val="2"/>
    </font>
    <font>
      <i/>
      <sz val="10"/>
      <color rgb="FF000099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double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3" fontId="45" fillId="35" borderId="14" xfId="0" applyNumberFormat="1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3" fontId="45" fillId="35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19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0" fontId="45" fillId="33" borderId="20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right" vertical="center"/>
    </xf>
    <xf numFmtId="3" fontId="45" fillId="33" borderId="16" xfId="0" applyNumberFormat="1" applyFont="1" applyFill="1" applyBorder="1" applyAlignment="1">
      <alignment horizontal="right" vertical="center"/>
    </xf>
    <xf numFmtId="181" fontId="45" fillId="0" borderId="0" xfId="62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1" fontId="45" fillId="33" borderId="11" xfId="62" applyNumberFormat="1" applyFont="1" applyFill="1" applyBorder="1" applyAlignment="1" applyProtection="1">
      <alignment horizontal="left" vertical="center" wrapText="1"/>
      <protection/>
    </xf>
    <xf numFmtId="181" fontId="45" fillId="33" borderId="17" xfId="62" applyNumberFormat="1" applyFont="1" applyFill="1" applyBorder="1" applyAlignment="1" applyProtection="1">
      <alignment horizontal="left" vertical="center" wrapText="1"/>
      <protection/>
    </xf>
    <xf numFmtId="181" fontId="45" fillId="33" borderId="13" xfId="62" applyNumberFormat="1" applyFont="1" applyFill="1" applyBorder="1" applyAlignment="1" applyProtection="1">
      <alignment horizontal="left" vertical="center" wrapText="1"/>
      <protection/>
    </xf>
    <xf numFmtId="3" fontId="45" fillId="33" borderId="26" xfId="0" applyNumberFormat="1" applyFont="1" applyFill="1" applyBorder="1" applyAlignment="1">
      <alignment horizontal="right" vertical="center"/>
    </xf>
    <xf numFmtId="181" fontId="45" fillId="35" borderId="10" xfId="62" applyNumberFormat="1" applyFont="1" applyFill="1" applyBorder="1" applyAlignment="1" applyProtection="1">
      <alignment horizontal="center" vertical="center"/>
      <protection/>
    </xf>
    <xf numFmtId="3" fontId="45" fillId="36" borderId="11" xfId="0" applyNumberFormat="1" applyFont="1" applyFill="1" applyBorder="1" applyAlignment="1">
      <alignment vertical="center"/>
    </xf>
    <xf numFmtId="181" fontId="45" fillId="35" borderId="12" xfId="62" applyNumberFormat="1" applyFont="1" applyFill="1" applyBorder="1" applyAlignment="1" applyProtection="1">
      <alignment horizontal="center" vertical="center"/>
      <protection/>
    </xf>
    <xf numFmtId="0" fontId="45" fillId="37" borderId="13" xfId="0" applyFont="1" applyFill="1" applyBorder="1" applyAlignment="1">
      <alignment vertical="center"/>
    </xf>
    <xf numFmtId="3" fontId="45" fillId="36" borderId="13" xfId="0" applyNumberFormat="1" applyFont="1" applyFill="1" applyBorder="1" applyAlignment="1">
      <alignment vertical="center"/>
    </xf>
    <xf numFmtId="3" fontId="45" fillId="35" borderId="14" xfId="0" applyNumberFormat="1" applyFont="1" applyFill="1" applyBorder="1" applyAlignment="1">
      <alignment vertical="center"/>
    </xf>
    <xf numFmtId="0" fontId="45" fillId="37" borderId="13" xfId="0" applyFont="1" applyFill="1" applyBorder="1" applyAlignment="1">
      <alignment vertical="center" wrapText="1"/>
    </xf>
    <xf numFmtId="4" fontId="45" fillId="36" borderId="13" xfId="0" applyNumberFormat="1" applyFont="1" applyFill="1" applyBorder="1" applyAlignment="1">
      <alignment horizontal="right" vertical="center"/>
    </xf>
    <xf numFmtId="4" fontId="45" fillId="35" borderId="14" xfId="0" applyNumberFormat="1" applyFont="1" applyFill="1" applyBorder="1" applyAlignment="1">
      <alignment vertical="center"/>
    </xf>
    <xf numFmtId="181" fontId="45" fillId="35" borderId="25" xfId="62" applyNumberFormat="1" applyFont="1" applyFill="1" applyBorder="1" applyAlignment="1" applyProtection="1">
      <alignment horizontal="center" vertical="center"/>
      <protection/>
    </xf>
    <xf numFmtId="0" fontId="45" fillId="37" borderId="27" xfId="0" applyFont="1" applyFill="1" applyBorder="1" applyAlignment="1">
      <alignment vertical="center"/>
    </xf>
    <xf numFmtId="3" fontId="45" fillId="37" borderId="27" xfId="0" applyNumberFormat="1" applyFont="1" applyFill="1" applyBorder="1" applyAlignment="1">
      <alignment vertical="center"/>
    </xf>
    <xf numFmtId="3" fontId="45" fillId="35" borderId="28" xfId="0" applyNumberFormat="1" applyFont="1" applyFill="1" applyBorder="1" applyAlignment="1">
      <alignment vertical="center"/>
    </xf>
    <xf numFmtId="0" fontId="45" fillId="35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7" xfId="0" applyFont="1" applyFill="1" applyBorder="1" applyAlignment="1">
      <alignment vertical="center" wrapText="1"/>
    </xf>
    <xf numFmtId="181" fontId="45" fillId="35" borderId="21" xfId="62" applyNumberFormat="1" applyFont="1" applyFill="1" applyBorder="1" applyAlignment="1" applyProtection="1">
      <alignment horizontal="center" vertical="center"/>
      <protection/>
    </xf>
    <xf numFmtId="0" fontId="45" fillId="37" borderId="22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45" fillId="33" borderId="26" xfId="0" applyFont="1" applyFill="1" applyBorder="1" applyAlignment="1">
      <alignment horizontal="center" vertical="center"/>
    </xf>
    <xf numFmtId="3" fontId="45" fillId="35" borderId="0" xfId="0" applyNumberFormat="1" applyFont="1" applyFill="1" applyBorder="1" applyAlignment="1">
      <alignment vertical="center"/>
    </xf>
    <xf numFmtId="0" fontId="45" fillId="37" borderId="16" xfId="0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>
      <alignment horizontal="right" vertical="center"/>
    </xf>
    <xf numFmtId="181" fontId="45" fillId="35" borderId="15" xfId="62" applyNumberFormat="1" applyFont="1" applyFill="1" applyBorder="1" applyAlignment="1" applyProtection="1">
      <alignment horizontal="center" vertical="center"/>
      <protection/>
    </xf>
    <xf numFmtId="0" fontId="45" fillId="35" borderId="1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181" fontId="45" fillId="35" borderId="23" xfId="62" applyNumberFormat="1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181" fontId="45" fillId="33" borderId="0" xfId="62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181" fontId="45" fillId="33" borderId="11" xfId="62" applyNumberFormat="1" applyFont="1" applyFill="1" applyBorder="1" applyAlignment="1" applyProtection="1">
      <alignment horizontal="left" vertical="center" wrapText="1"/>
      <protection/>
    </xf>
    <xf numFmtId="3" fontId="45" fillId="0" borderId="11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181" fontId="45" fillId="33" borderId="27" xfId="62" applyNumberFormat="1" applyFont="1" applyFill="1" applyBorder="1" applyAlignment="1" applyProtection="1">
      <alignment horizontal="left" vertical="center" wrapText="1"/>
      <protection/>
    </xf>
    <xf numFmtId="3" fontId="45" fillId="33" borderId="27" xfId="0" applyNumberFormat="1" applyFont="1" applyFill="1" applyBorder="1" applyAlignment="1">
      <alignment horizontal="center" vertical="center"/>
    </xf>
    <xf numFmtId="3" fontId="45" fillId="33" borderId="28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181" fontId="45" fillId="0" borderId="0" xfId="62" applyNumberFormat="1" applyFont="1" applyFill="1" applyBorder="1" applyAlignment="1" applyProtection="1">
      <alignment vertical="center"/>
      <protection/>
    </xf>
    <xf numFmtId="181" fontId="45" fillId="35" borderId="0" xfId="62" applyNumberFormat="1" applyFont="1" applyFill="1" applyBorder="1" applyAlignment="1" applyProtection="1">
      <alignment vertical="center" wrapText="1"/>
      <protection/>
    </xf>
    <xf numFmtId="0" fontId="45" fillId="37" borderId="17" xfId="0" applyFont="1" applyFill="1" applyBorder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3" fontId="45" fillId="34" borderId="13" xfId="62" applyNumberFormat="1" applyFont="1" applyFill="1" applyBorder="1" applyAlignment="1" applyProtection="1">
      <alignment horizontal="right" vertical="center" wrapText="1"/>
      <protection/>
    </xf>
    <xf numFmtId="0" fontId="45" fillId="35" borderId="21" xfId="0" applyFont="1" applyFill="1" applyBorder="1" applyAlignment="1">
      <alignment horizontal="center" vertical="center"/>
    </xf>
    <xf numFmtId="181" fontId="45" fillId="35" borderId="22" xfId="62" applyNumberFormat="1" applyFont="1" applyFill="1" applyBorder="1" applyAlignment="1" applyProtection="1">
      <alignment horizontal="left" vertical="center" wrapText="1"/>
      <protection/>
    </xf>
    <xf numFmtId="181" fontId="45" fillId="35" borderId="13" xfId="62" applyNumberFormat="1" applyFont="1" applyFill="1" applyBorder="1" applyAlignment="1" applyProtection="1">
      <alignment horizontal="left" vertical="center" wrapText="1"/>
      <protection/>
    </xf>
    <xf numFmtId="0" fontId="45" fillId="35" borderId="15" xfId="0" applyFont="1" applyFill="1" applyBorder="1" applyAlignment="1">
      <alignment horizontal="center" vertical="center"/>
    </xf>
    <xf numFmtId="181" fontId="45" fillId="35" borderId="16" xfId="62" applyNumberFormat="1" applyFont="1" applyFill="1" applyBorder="1" applyAlignment="1" applyProtection="1">
      <alignment horizontal="left" vertical="center" wrapText="1"/>
      <protection/>
    </xf>
    <xf numFmtId="0" fontId="45" fillId="35" borderId="27" xfId="0" applyFont="1" applyFill="1" applyBorder="1" applyAlignment="1">
      <alignment vertical="center"/>
    </xf>
    <xf numFmtId="3" fontId="45" fillId="35" borderId="28" xfId="0" applyNumberFormat="1" applyFont="1" applyFill="1" applyBorder="1" applyAlignment="1">
      <alignment horizontal="right" vertical="center"/>
    </xf>
    <xf numFmtId="182" fontId="45" fillId="35" borderId="0" xfId="63" applyFont="1" applyFill="1" applyAlignment="1">
      <alignment vertical="center"/>
      <protection/>
    </xf>
    <xf numFmtId="3" fontId="45" fillId="35" borderId="0" xfId="63" applyNumberFormat="1" applyFont="1" applyFill="1" applyAlignment="1">
      <alignment horizontal="center" vertical="center"/>
      <protection/>
    </xf>
    <xf numFmtId="0" fontId="45" fillId="35" borderId="0" xfId="0" applyFont="1" applyFill="1" applyAlignment="1">
      <alignment horizontal="center" vertical="center"/>
    </xf>
    <xf numFmtId="181" fontId="45" fillId="35" borderId="18" xfId="62" applyNumberFormat="1" applyFont="1" applyFill="1" applyBorder="1" applyAlignment="1" applyProtection="1">
      <alignment horizontal="center" vertical="center"/>
      <protection/>
    </xf>
    <xf numFmtId="4" fontId="45" fillId="35" borderId="29" xfId="0" applyNumberFormat="1" applyFont="1" applyFill="1" applyBorder="1" applyAlignment="1">
      <alignment vertical="center"/>
    </xf>
    <xf numFmtId="4" fontId="45" fillId="35" borderId="30" xfId="0" applyNumberFormat="1" applyFont="1" applyFill="1" applyBorder="1" applyAlignment="1">
      <alignment vertical="center"/>
    </xf>
    <xf numFmtId="0" fontId="45" fillId="35" borderId="0" xfId="0" applyFont="1" applyFill="1" applyAlignment="1">
      <alignment horizontal="right" vertical="center"/>
    </xf>
    <xf numFmtId="3" fontId="45" fillId="36" borderId="13" xfId="0" applyNumberFormat="1" applyFont="1" applyFill="1" applyBorder="1" applyAlignment="1">
      <alignment horizontal="right" vertical="center"/>
    </xf>
    <xf numFmtId="0" fontId="45" fillId="0" borderId="2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33" borderId="13" xfId="57" applyFont="1" applyFill="1" applyBorder="1" applyAlignment="1">
      <alignment horizontal="left" vertical="center" wrapText="1"/>
      <protection/>
    </xf>
    <xf numFmtId="0" fontId="45" fillId="33" borderId="17" xfId="57" applyFont="1" applyFill="1" applyBorder="1" applyAlignment="1">
      <alignment horizontal="left" vertical="center" wrapText="1"/>
      <protection/>
    </xf>
    <xf numFmtId="0" fontId="45" fillId="0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33" borderId="13" xfId="57" applyFont="1" applyFill="1" applyBorder="1" applyAlignment="1">
      <alignment horizontal="center" vertical="center"/>
      <protection/>
    </xf>
    <xf numFmtId="0" fontId="45" fillId="33" borderId="17" xfId="57" applyFont="1" applyFill="1" applyBorder="1" applyAlignment="1">
      <alignment horizontal="center" vertical="center"/>
      <protection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2" xfId="57" applyFont="1" applyFill="1" applyBorder="1" applyAlignment="1">
      <alignment horizontal="center" vertical="center"/>
      <protection/>
    </xf>
    <xf numFmtId="0" fontId="45" fillId="33" borderId="18" xfId="57" applyFont="1" applyFill="1" applyBorder="1" applyAlignment="1">
      <alignment horizontal="center" vertical="center"/>
      <protection/>
    </xf>
    <xf numFmtId="0" fontId="45" fillId="33" borderId="39" xfId="0" applyFont="1" applyFill="1" applyBorder="1" applyAlignment="1">
      <alignment horizontal="center" vertical="center"/>
    </xf>
    <xf numFmtId="4" fontId="45" fillId="35" borderId="14" xfId="0" applyNumberFormat="1" applyFont="1" applyFill="1" applyBorder="1" applyAlignment="1">
      <alignment horizontal="right" vertical="center"/>
    </xf>
    <xf numFmtId="3" fontId="45" fillId="37" borderId="27" xfId="0" applyNumberFormat="1" applyFont="1" applyFill="1" applyBorder="1" applyAlignment="1">
      <alignment horizontal="right" vertical="center"/>
    </xf>
    <xf numFmtId="3" fontId="45" fillId="37" borderId="28" xfId="0" applyNumberFormat="1" applyFont="1" applyFill="1" applyBorder="1" applyAlignment="1">
      <alignment horizontal="right" vertical="center"/>
    </xf>
    <xf numFmtId="4" fontId="45" fillId="36" borderId="40" xfId="0" applyNumberFormat="1" applyFont="1" applyFill="1" applyBorder="1" applyAlignment="1">
      <alignment horizontal="right" vertical="center"/>
    </xf>
    <xf numFmtId="3" fontId="45" fillId="36" borderId="41" xfId="0" applyNumberFormat="1" applyFont="1" applyFill="1" applyBorder="1" applyAlignment="1">
      <alignment vertical="center"/>
    </xf>
    <xf numFmtId="0" fontId="45" fillId="35" borderId="42" xfId="0" applyFont="1" applyFill="1" applyBorder="1" applyAlignment="1">
      <alignment vertical="center"/>
    </xf>
    <xf numFmtId="3" fontId="45" fillId="0" borderId="22" xfId="0" applyNumberFormat="1" applyFont="1" applyFill="1" applyBorder="1" applyAlignment="1">
      <alignment horizontal="right" vertical="center"/>
    </xf>
    <xf numFmtId="3" fontId="45" fillId="36" borderId="22" xfId="0" applyNumberFormat="1" applyFont="1" applyFill="1" applyBorder="1" applyAlignment="1">
      <alignment vertical="center"/>
    </xf>
    <xf numFmtId="3" fontId="45" fillId="35" borderId="43" xfId="0" applyNumberFormat="1" applyFont="1" applyFill="1" applyBorder="1" applyAlignment="1">
      <alignment vertical="center"/>
    </xf>
    <xf numFmtId="3" fontId="45" fillId="35" borderId="43" xfId="0" applyNumberFormat="1" applyFont="1" applyFill="1" applyBorder="1" applyAlignment="1">
      <alignment horizontal="right" vertical="center"/>
    </xf>
    <xf numFmtId="181" fontId="45" fillId="33" borderId="0" xfId="62" applyNumberFormat="1" applyFont="1" applyFill="1" applyBorder="1" applyAlignment="1" applyProtection="1">
      <alignment vertical="center"/>
      <protection/>
    </xf>
    <xf numFmtId="3" fontId="45" fillId="37" borderId="44" xfId="0" applyNumberFormat="1" applyFont="1" applyFill="1" applyBorder="1" applyAlignment="1">
      <alignment horizontal="right" vertical="center"/>
    </xf>
    <xf numFmtId="3" fontId="45" fillId="35" borderId="45" xfId="0" applyNumberFormat="1" applyFont="1" applyFill="1" applyBorder="1" applyAlignment="1">
      <alignment vertical="center"/>
    </xf>
    <xf numFmtId="3" fontId="45" fillId="35" borderId="29" xfId="0" applyNumberFormat="1" applyFont="1" applyFill="1" applyBorder="1" applyAlignment="1">
      <alignment vertical="center"/>
    </xf>
    <xf numFmtId="0" fontId="45" fillId="35" borderId="0" xfId="0" applyFont="1" applyFill="1" applyAlignment="1">
      <alignment horizontal="center" vertical="center"/>
    </xf>
    <xf numFmtId="181" fontId="45" fillId="35" borderId="46" xfId="62" applyNumberFormat="1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>
      <alignment horizontal="center" vertical="center" wrapText="1"/>
    </xf>
    <xf numFmtId="3" fontId="45" fillId="33" borderId="48" xfId="0" applyNumberFormat="1" applyFont="1" applyFill="1" applyBorder="1" applyAlignment="1">
      <alignment horizontal="right" vertical="center" wrapText="1"/>
    </xf>
    <xf numFmtId="3" fontId="45" fillId="34" borderId="43" xfId="0" applyNumberFormat="1" applyFont="1" applyFill="1" applyBorder="1" applyAlignment="1">
      <alignment horizontal="right" vertical="center" wrapText="1"/>
    </xf>
    <xf numFmtId="3" fontId="45" fillId="33" borderId="14" xfId="0" applyNumberFormat="1" applyFont="1" applyFill="1" applyBorder="1" applyAlignment="1">
      <alignment horizontal="right" vertical="center" wrapText="1"/>
    </xf>
    <xf numFmtId="3" fontId="45" fillId="34" borderId="30" xfId="0" applyNumberFormat="1" applyFont="1" applyFill="1" applyBorder="1" applyAlignment="1" applyProtection="1">
      <alignment horizontal="right" vertical="center"/>
      <protection locked="0"/>
    </xf>
    <xf numFmtId="3" fontId="45" fillId="33" borderId="30" xfId="0" applyNumberFormat="1" applyFont="1" applyFill="1" applyBorder="1" applyAlignment="1">
      <alignment horizontal="right" vertical="center" wrapText="1"/>
    </xf>
    <xf numFmtId="3" fontId="45" fillId="34" borderId="30" xfId="0" applyNumberFormat="1" applyFont="1" applyFill="1" applyBorder="1" applyAlignment="1">
      <alignment horizontal="right" vertical="center" wrapText="1"/>
    </xf>
    <xf numFmtId="3" fontId="45" fillId="34" borderId="14" xfId="57" applyNumberFormat="1" applyFont="1" applyFill="1" applyBorder="1" applyAlignment="1">
      <alignment horizontal="right" vertical="center" wrapText="1"/>
      <protection/>
    </xf>
    <xf numFmtId="3" fontId="45" fillId="34" borderId="29" xfId="57" applyNumberFormat="1" applyFont="1" applyFill="1" applyBorder="1" applyAlignment="1">
      <alignment horizontal="right" vertical="center" wrapText="1"/>
      <protection/>
    </xf>
    <xf numFmtId="3" fontId="45" fillId="34" borderId="43" xfId="0" applyNumberFormat="1" applyFont="1" applyFill="1" applyBorder="1" applyAlignment="1" applyProtection="1">
      <alignment horizontal="right" vertical="center"/>
      <protection locked="0"/>
    </xf>
    <xf numFmtId="3" fontId="45" fillId="34" borderId="14" xfId="0" applyNumberFormat="1" applyFont="1" applyFill="1" applyBorder="1" applyAlignment="1" applyProtection="1">
      <alignment horizontal="right" vertical="center"/>
      <protection locked="0"/>
    </xf>
    <xf numFmtId="3" fontId="45" fillId="34" borderId="29" xfId="0" applyNumberFormat="1" applyFont="1" applyFill="1" applyBorder="1" applyAlignment="1" applyProtection="1">
      <alignment horizontal="right" vertical="center"/>
      <protection locked="0"/>
    </xf>
    <xf numFmtId="3" fontId="45" fillId="34" borderId="14" xfId="0" applyNumberFormat="1" applyFont="1" applyFill="1" applyBorder="1" applyAlignment="1">
      <alignment horizontal="right" vertical="center" wrapText="1"/>
    </xf>
    <xf numFmtId="3" fontId="45" fillId="33" borderId="43" xfId="0" applyNumberFormat="1" applyFont="1" applyFill="1" applyBorder="1" applyAlignment="1">
      <alignment horizontal="right" vertical="center" wrapText="1"/>
    </xf>
    <xf numFmtId="3" fontId="45" fillId="34" borderId="47" xfId="0" applyNumberFormat="1" applyFont="1" applyFill="1" applyBorder="1" applyAlignment="1" applyProtection="1">
      <alignment horizontal="right" vertical="center"/>
      <protection locked="0"/>
    </xf>
    <xf numFmtId="3" fontId="45" fillId="33" borderId="28" xfId="0" applyNumberFormat="1" applyFont="1" applyFill="1" applyBorder="1" applyAlignment="1">
      <alignment horizontal="right" vertical="center" wrapText="1"/>
    </xf>
    <xf numFmtId="181" fontId="45" fillId="33" borderId="46" xfId="62" applyNumberFormat="1" applyFont="1" applyFill="1" applyBorder="1" applyAlignment="1" applyProtection="1">
      <alignment horizontal="center" vertical="center"/>
      <protection/>
    </xf>
    <xf numFmtId="0" fontId="0" fillId="0" borderId="0" xfId="57">
      <alignment/>
      <protection/>
    </xf>
    <xf numFmtId="0" fontId="45" fillId="0" borderId="0" xfId="57" applyFont="1" applyFill="1" applyAlignment="1">
      <alignment vertical="center"/>
      <protection/>
    </xf>
    <xf numFmtId="0" fontId="45" fillId="0" borderId="0" xfId="57" applyFont="1" applyFill="1" applyAlignment="1">
      <alignment horizontal="center" vertical="center"/>
      <protection/>
    </xf>
    <xf numFmtId="181" fontId="45" fillId="0" borderId="0" xfId="62" applyNumberFormat="1" applyFont="1" applyFill="1" applyBorder="1" applyAlignment="1" applyProtection="1">
      <alignment horizontal="left" vertical="center"/>
      <protection/>
    </xf>
    <xf numFmtId="0" fontId="45" fillId="0" borderId="0" xfId="57" applyFont="1" applyFill="1" applyBorder="1" applyAlignment="1">
      <alignment horizontal="right" vertical="center"/>
      <protection/>
    </xf>
    <xf numFmtId="0" fontId="45" fillId="0" borderId="0" xfId="57" applyFont="1" applyFill="1" applyBorder="1" applyAlignment="1">
      <alignment vertical="center"/>
      <protection/>
    </xf>
    <xf numFmtId="181" fontId="45" fillId="0" borderId="46" xfId="62" applyNumberFormat="1" applyFont="1" applyFill="1" applyBorder="1" applyAlignment="1" applyProtection="1">
      <alignment horizontal="center" vertical="center"/>
      <protection/>
    </xf>
    <xf numFmtId="0" fontId="45" fillId="35" borderId="49" xfId="57" applyFont="1" applyFill="1" applyBorder="1" applyAlignment="1">
      <alignment horizontal="center" vertical="center" wrapText="1"/>
      <protection/>
    </xf>
    <xf numFmtId="0" fontId="45" fillId="0" borderId="25" xfId="57" applyFont="1" applyFill="1" applyBorder="1" applyAlignment="1">
      <alignment horizontal="center" vertical="center"/>
      <protection/>
    </xf>
    <xf numFmtId="181" fontId="45" fillId="0" borderId="27" xfId="62" applyNumberFormat="1" applyFont="1" applyFill="1" applyBorder="1" applyAlignment="1" applyProtection="1">
      <alignment horizontal="left" vertical="center" wrapText="1"/>
      <protection/>
    </xf>
    <xf numFmtId="3" fontId="45" fillId="34" borderId="28" xfId="57" applyNumberFormat="1" applyFont="1" applyFill="1" applyBorder="1" applyAlignment="1">
      <alignment horizontal="right" vertical="center"/>
      <protection/>
    </xf>
    <xf numFmtId="0" fontId="45" fillId="0" borderId="0" xfId="0" applyFont="1" applyBorder="1" applyAlignment="1">
      <alignment vertical="center"/>
    </xf>
    <xf numFmtId="181" fontId="45" fillId="33" borderId="46" xfId="0" applyNumberFormat="1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 wrapText="1"/>
    </xf>
    <xf numFmtId="10" fontId="45" fillId="38" borderId="45" xfId="0" applyNumberFormat="1" applyFont="1" applyFill="1" applyBorder="1" applyAlignment="1">
      <alignment horizontal="right" vertical="center"/>
    </xf>
    <xf numFmtId="3" fontId="45" fillId="0" borderId="49" xfId="0" applyNumberFormat="1" applyFont="1" applyFill="1" applyBorder="1" applyAlignment="1">
      <alignment horizontal="right" vertical="center"/>
    </xf>
    <xf numFmtId="0" fontId="45" fillId="35" borderId="47" xfId="0" applyFont="1" applyFill="1" applyBorder="1" applyAlignment="1">
      <alignment horizontal="center" vertical="center" wrapText="1"/>
    </xf>
    <xf numFmtId="3" fontId="45" fillId="34" borderId="43" xfId="62" applyNumberFormat="1" applyFont="1" applyFill="1" applyBorder="1" applyAlignment="1" applyProtection="1">
      <alignment horizontal="right" vertical="center" wrapText="1"/>
      <protection/>
    </xf>
    <xf numFmtId="3" fontId="45" fillId="34" borderId="14" xfId="62" applyNumberFormat="1" applyFont="1" applyFill="1" applyBorder="1" applyAlignment="1" applyProtection="1">
      <alignment horizontal="right" vertical="center" wrapText="1"/>
      <protection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181" fontId="45" fillId="35" borderId="20" xfId="62" applyNumberFormat="1" applyFont="1" applyFill="1" applyBorder="1" applyAlignment="1" applyProtection="1">
      <alignment horizontal="center" vertical="center"/>
      <protection/>
    </xf>
    <xf numFmtId="0" fontId="45" fillId="33" borderId="45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50" xfId="0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0" fontId="45" fillId="0" borderId="4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 wrapText="1"/>
    </xf>
    <xf numFmtId="184" fontId="45" fillId="34" borderId="28" xfId="0" applyNumberFormat="1" applyFont="1" applyFill="1" applyBorder="1" applyAlignment="1">
      <alignment vertical="center"/>
    </xf>
    <xf numFmtId="4" fontId="45" fillId="0" borderId="17" xfId="0" applyNumberFormat="1" applyFont="1" applyFill="1" applyBorder="1" applyAlignment="1">
      <alignment vertical="center"/>
    </xf>
    <xf numFmtId="0" fontId="45" fillId="33" borderId="0" xfId="0" applyNumberFormat="1" applyFont="1" applyFill="1" applyAlignment="1">
      <alignment horizontal="left" vertical="center" wrapText="1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181" fontId="45" fillId="0" borderId="0" xfId="62" applyNumberFormat="1" applyFont="1" applyFill="1" applyBorder="1" applyAlignment="1" applyProtection="1">
      <alignment horizontal="center" vertical="center"/>
      <protection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5" borderId="51" xfId="0" applyFont="1" applyFill="1" applyBorder="1" applyAlignment="1">
      <alignment horizontal="center" vertical="center" wrapText="1"/>
    </xf>
    <xf numFmtId="0" fontId="45" fillId="35" borderId="52" xfId="0" applyFont="1" applyFill="1" applyBorder="1" applyAlignment="1">
      <alignment horizontal="center" vertical="center"/>
    </xf>
    <xf numFmtId="0" fontId="45" fillId="35" borderId="53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54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81" fontId="45" fillId="35" borderId="55" xfId="62" applyNumberFormat="1" applyFont="1" applyFill="1" applyBorder="1" applyAlignment="1" applyProtection="1">
      <alignment horizontal="center" vertical="center"/>
      <protection/>
    </xf>
    <xf numFmtId="0" fontId="45" fillId="35" borderId="56" xfId="0" applyFont="1" applyFill="1" applyBorder="1" applyAlignment="1">
      <alignment horizontal="left" vertical="center"/>
    </xf>
    <xf numFmtId="3" fontId="45" fillId="35" borderId="57" xfId="0" applyNumberFormat="1" applyFont="1" applyFill="1" applyBorder="1" applyAlignment="1">
      <alignment horizontal="right" vertical="center"/>
    </xf>
    <xf numFmtId="3" fontId="45" fillId="35" borderId="58" xfId="0" applyNumberFormat="1" applyFont="1" applyFill="1" applyBorder="1" applyAlignment="1">
      <alignment horizontal="right" vertical="center"/>
    </xf>
    <xf numFmtId="3" fontId="45" fillId="35" borderId="59" xfId="0" applyNumberFormat="1" applyFont="1" applyFill="1" applyBorder="1" applyAlignment="1">
      <alignment horizontal="right" vertical="center"/>
    </xf>
    <xf numFmtId="181" fontId="45" fillId="35" borderId="60" xfId="62" applyNumberFormat="1" applyFont="1" applyFill="1" applyBorder="1" applyAlignment="1" applyProtection="1">
      <alignment horizontal="center" vertical="center" wrapText="1"/>
      <protection/>
    </xf>
    <xf numFmtId="181" fontId="45" fillId="35" borderId="23" xfId="62" applyNumberFormat="1" applyFont="1" applyFill="1" applyBorder="1" applyAlignment="1" applyProtection="1">
      <alignment horizontal="center" vertical="center" wrapText="1"/>
      <protection/>
    </xf>
    <xf numFmtId="3" fontId="45" fillId="33" borderId="61" xfId="0" applyNumberFormat="1" applyFont="1" applyFill="1" applyBorder="1" applyAlignment="1">
      <alignment horizontal="right" vertical="center"/>
    </xf>
    <xf numFmtId="3" fontId="45" fillId="33" borderId="62" xfId="0" applyNumberFormat="1" applyFont="1" applyFill="1" applyBorder="1" applyAlignment="1">
      <alignment horizontal="right" vertical="center"/>
    </xf>
    <xf numFmtId="3" fontId="45" fillId="33" borderId="63" xfId="0" applyNumberFormat="1" applyFont="1" applyFill="1" applyBorder="1" applyAlignment="1">
      <alignment horizontal="right" vertical="center"/>
    </xf>
    <xf numFmtId="0" fontId="45" fillId="0" borderId="4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65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33" borderId="65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5" borderId="60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53" xfId="57" applyFont="1" applyFill="1" applyBorder="1" applyAlignment="1">
      <alignment horizontal="center" vertical="center" wrapText="1"/>
      <protection/>
    </xf>
    <xf numFmtId="0" fontId="45" fillId="0" borderId="15" xfId="57" applyFont="1" applyFill="1" applyBorder="1" applyAlignment="1">
      <alignment horizontal="center" vertical="center" wrapText="1"/>
      <protection/>
    </xf>
    <xf numFmtId="0" fontId="45" fillId="0" borderId="54" xfId="57" applyFont="1" applyFill="1" applyBorder="1" applyAlignment="1">
      <alignment horizontal="center" vertical="center" wrapText="1"/>
      <protection/>
    </xf>
    <xf numFmtId="0" fontId="45" fillId="0" borderId="16" xfId="57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181" fontId="45" fillId="0" borderId="56" xfId="62" applyNumberFormat="1" applyFont="1" applyFill="1" applyBorder="1" applyAlignment="1" applyProtection="1">
      <alignment horizontal="left" vertical="center" wrapText="1"/>
      <protection/>
    </xf>
    <xf numFmtId="181" fontId="45" fillId="35" borderId="65" xfId="62" applyNumberFormat="1" applyFont="1" applyFill="1" applyBorder="1" applyAlignment="1" applyProtection="1">
      <alignment horizontal="center" vertical="center" wrapText="1"/>
      <protection/>
    </xf>
    <xf numFmtId="181" fontId="45" fillId="35" borderId="39" xfId="62" applyNumberFormat="1" applyFont="1" applyFill="1" applyBorder="1" applyAlignment="1" applyProtection="1">
      <alignment horizontal="center" vertical="center" wrapText="1"/>
      <protection/>
    </xf>
    <xf numFmtId="181" fontId="45" fillId="35" borderId="60" xfId="62" applyNumberFormat="1" applyFont="1" applyFill="1" applyBorder="1" applyAlignment="1" applyProtection="1">
      <alignment horizontal="center" vertical="center"/>
      <protection/>
    </xf>
    <xf numFmtId="181" fontId="45" fillId="35" borderId="23" xfId="62" applyNumberFormat="1" applyFont="1" applyFill="1" applyBorder="1" applyAlignment="1" applyProtection="1">
      <alignment horizontal="center" vertical="center"/>
      <protection/>
    </xf>
    <xf numFmtId="0" fontId="45" fillId="35" borderId="60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181" fontId="45" fillId="35" borderId="56" xfId="62" applyNumberFormat="1" applyFont="1" applyFill="1" applyBorder="1" applyAlignment="1" applyProtection="1">
      <alignment horizontal="left" vertical="center" wrapText="1"/>
      <protection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181" fontId="45" fillId="33" borderId="60" xfId="0" applyNumberFormat="1" applyFont="1" applyFill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/>
    </xf>
    <xf numFmtId="0" fontId="45" fillId="33" borderId="65" xfId="0" applyFont="1" applyFill="1" applyBorder="1" applyAlignment="1">
      <alignment horizontal="center" vertical="center" wrapText="1"/>
    </xf>
    <xf numFmtId="0" fontId="45" fillId="33" borderId="67" xfId="0" applyFont="1" applyFill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 wrapText="1"/>
    </xf>
    <xf numFmtId="181" fontId="45" fillId="33" borderId="0" xfId="62" applyNumberFormat="1" applyFont="1" applyFill="1" applyBorder="1" applyAlignment="1" applyProtection="1">
      <alignment horizontal="center" vertical="center"/>
      <protection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181" fontId="45" fillId="35" borderId="51" xfId="62" applyNumberFormat="1" applyFont="1" applyFill="1" applyBorder="1" applyAlignment="1" applyProtection="1">
      <alignment horizontal="center" vertical="center"/>
      <protection/>
    </xf>
    <xf numFmtId="181" fontId="45" fillId="35" borderId="66" xfId="62" applyNumberFormat="1" applyFont="1" applyFill="1" applyBorder="1" applyAlignment="1" applyProtection="1">
      <alignment horizontal="center" vertical="center"/>
      <protection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3" fontId="45" fillId="36" borderId="41" xfId="0" applyNumberFormat="1" applyFont="1" applyFill="1" applyBorder="1" applyAlignment="1">
      <alignment horizontal="right" vertical="center"/>
    </xf>
    <xf numFmtId="3" fontId="45" fillId="36" borderId="33" xfId="0" applyNumberFormat="1" applyFont="1" applyFill="1" applyBorder="1" applyAlignment="1">
      <alignment horizontal="right" vertical="center"/>
    </xf>
    <xf numFmtId="4" fontId="45" fillId="36" borderId="41" xfId="0" applyNumberFormat="1" applyFont="1" applyFill="1" applyBorder="1" applyAlignment="1">
      <alignment horizontal="right" vertical="center"/>
    </xf>
    <xf numFmtId="4" fontId="45" fillId="36" borderId="33" xfId="0" applyNumberFormat="1" applyFont="1" applyFill="1" applyBorder="1" applyAlignment="1">
      <alignment horizontal="right" vertical="center"/>
    </xf>
    <xf numFmtId="3" fontId="45" fillId="37" borderId="44" xfId="0" applyNumberFormat="1" applyFont="1" applyFill="1" applyBorder="1" applyAlignment="1">
      <alignment horizontal="right" vertical="center"/>
    </xf>
    <xf numFmtId="3" fontId="45" fillId="37" borderId="37" xfId="0" applyNumberFormat="1" applyFont="1" applyFill="1" applyBorder="1" applyAlignment="1">
      <alignment horizontal="right" vertical="center"/>
    </xf>
    <xf numFmtId="0" fontId="45" fillId="33" borderId="56" xfId="0" applyFont="1" applyFill="1" applyBorder="1" applyAlignment="1">
      <alignment vertical="center"/>
    </xf>
    <xf numFmtId="183" fontId="45" fillId="0" borderId="57" xfId="0" applyNumberFormat="1" applyFont="1" applyFill="1" applyBorder="1" applyAlignment="1">
      <alignment horizontal="right" vertical="center"/>
    </xf>
    <xf numFmtId="183" fontId="45" fillId="0" borderId="58" xfId="0" applyNumberFormat="1" applyFont="1" applyFill="1" applyBorder="1" applyAlignment="1">
      <alignment horizontal="right" vertical="center"/>
    </xf>
    <xf numFmtId="183" fontId="45" fillId="0" borderId="59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andard_A" xfId="62"/>
    <cellStyle name="Standard_A_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21" width="9.140625" style="2" customWidth="1"/>
    <col min="22" max="22" width="8.57421875" style="2" customWidth="1"/>
    <col min="23" max="16384" width="9.140625" style="2" customWidth="1"/>
  </cols>
  <sheetData>
    <row r="1" s="1" customFormat="1" ht="15" customHeight="1">
      <c r="AS1" s="1" t="s">
        <v>1</v>
      </c>
    </row>
    <row r="2" s="1" customFormat="1" ht="15" customHeight="1">
      <c r="AS2" s="1" t="s">
        <v>26</v>
      </c>
    </row>
    <row r="3" s="1" customFormat="1" ht="15" customHeight="1">
      <c r="AS3" s="1" t="s">
        <v>27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110</v>
      </c>
    </row>
    <row r="11" spans="2:3" s="1" customFormat="1" ht="15" customHeight="1">
      <c r="B11" s="1" t="s">
        <v>29</v>
      </c>
      <c r="C11" s="2" t="s">
        <v>143</v>
      </c>
    </row>
    <row r="12" s="1" customFormat="1" ht="15" customHeight="1"/>
    <row r="13" s="1" customFormat="1" ht="15" customHeight="1"/>
    <row r="14" spans="2:11" s="1" customFormat="1" ht="15" customHeight="1">
      <c r="B14" s="1" t="s">
        <v>64</v>
      </c>
      <c r="E14" s="221"/>
      <c r="F14" s="221"/>
      <c r="G14" s="221"/>
      <c r="H14" s="221"/>
      <c r="I14" s="221"/>
      <c r="J14" s="221"/>
      <c r="K14" s="221"/>
    </row>
    <row r="15" spans="2:11" s="1" customFormat="1" ht="15" customHeight="1">
      <c r="B15" s="1" t="s">
        <v>65</v>
      </c>
      <c r="E15" s="221"/>
      <c r="F15" s="221"/>
      <c r="G15" s="221"/>
      <c r="H15" s="221"/>
      <c r="I15" s="221"/>
      <c r="J15" s="221"/>
      <c r="K15" s="221"/>
    </row>
    <row r="16" spans="2:11" s="1" customFormat="1" ht="15" customHeight="1">
      <c r="B16" s="1" t="s">
        <v>80</v>
      </c>
      <c r="E16" s="221"/>
      <c r="F16" s="221"/>
      <c r="G16" s="221"/>
      <c r="H16" s="221"/>
      <c r="I16" s="221"/>
      <c r="J16" s="221"/>
      <c r="K16" s="221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135</v>
      </c>
      <c r="E18" s="5">
        <v>2015</v>
      </c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30</v>
      </c>
      <c r="E20" s="221"/>
      <c r="F20" s="221"/>
      <c r="G20" s="221"/>
      <c r="H20" s="221"/>
      <c r="I20" s="221"/>
      <c r="J20" s="221"/>
      <c r="K20" s="221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31</v>
      </c>
      <c r="D22" s="1" t="s">
        <v>2</v>
      </c>
      <c r="E22" s="221"/>
      <c r="F22" s="221"/>
      <c r="G22" s="221"/>
      <c r="H22" s="221"/>
      <c r="I22" s="221"/>
      <c r="J22" s="221"/>
      <c r="K22" s="221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3</v>
      </c>
      <c r="E24" s="221"/>
      <c r="F24" s="221"/>
      <c r="G24" s="221"/>
      <c r="H24" s="221"/>
      <c r="I24" s="221"/>
      <c r="J24" s="221"/>
      <c r="K24" s="221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28</v>
      </c>
      <c r="E26" s="221"/>
      <c r="F26" s="221"/>
      <c r="G26" s="221"/>
      <c r="H26" s="221"/>
      <c r="I26" s="221"/>
      <c r="J26" s="221"/>
      <c r="K26" s="221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67</v>
      </c>
      <c r="E28" s="222"/>
      <c r="F28" s="222"/>
      <c r="G28" s="222"/>
      <c r="H28" s="222"/>
      <c r="I28" s="222"/>
      <c r="J28" s="222"/>
      <c r="K28" s="222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66</v>
      </c>
    </row>
    <row r="31" spans="2:4" s="9" customFormat="1" ht="15" customHeight="1">
      <c r="B31" s="10" t="s">
        <v>115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220"/>
      <c r="C33" s="220"/>
      <c r="D33" s="220"/>
      <c r="E33" s="220"/>
      <c r="F33" s="220"/>
      <c r="G33" s="220"/>
      <c r="H33" s="220"/>
      <c r="I33" s="220"/>
      <c r="J33" s="220"/>
      <c r="K33" s="220"/>
    </row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</sheetData>
  <sheetProtection selectLockedCells="1"/>
  <mergeCells count="9">
    <mergeCell ref="B33:K33"/>
    <mergeCell ref="E16:K16"/>
    <mergeCell ref="E24:K24"/>
    <mergeCell ref="E26:K26"/>
    <mergeCell ref="E28:K28"/>
    <mergeCell ref="E14:K14"/>
    <mergeCell ref="E15:K15"/>
    <mergeCell ref="E20:K20"/>
    <mergeCell ref="E22:K22"/>
  </mergeCells>
  <printOptions horizontalCentered="1"/>
  <pageMargins left="0.75" right="0.75" top="0.41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0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9" width="68.00390625" style="9" bestFit="1" customWidth="1"/>
    <col min="10" max="16384" width="9.140625" style="9" customWidth="1"/>
  </cols>
  <sheetData>
    <row r="1" spans="2:64" ht="15" customHeight="1">
      <c r="B1" s="15" t="s">
        <v>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28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223" t="s">
        <v>309</v>
      </c>
      <c r="C8" s="223"/>
      <c r="D8" s="223"/>
      <c r="E8" s="223"/>
      <c r="F8" s="223"/>
      <c r="G8" s="223"/>
      <c r="H8" s="223"/>
      <c r="I8" s="223"/>
    </row>
    <row r="9" spans="2:9" ht="15" customHeight="1" thickBot="1">
      <c r="B9" s="87"/>
      <c r="C9" s="53"/>
      <c r="D9" s="53"/>
      <c r="E9" s="54"/>
      <c r="F9" s="54"/>
      <c r="G9" s="54"/>
      <c r="H9" s="54"/>
      <c r="I9" s="38" t="s">
        <v>0</v>
      </c>
    </row>
    <row r="10" spans="2:9" ht="15" customHeight="1" thickTop="1">
      <c r="B10" s="228" t="s">
        <v>124</v>
      </c>
      <c r="C10" s="230" t="s">
        <v>32</v>
      </c>
      <c r="D10" s="230" t="s">
        <v>111</v>
      </c>
      <c r="E10" s="232">
        <f>'Naslovna strana'!E18</f>
        <v>2015</v>
      </c>
      <c r="F10" s="232"/>
      <c r="G10" s="237" t="s">
        <v>142</v>
      </c>
      <c r="H10" s="226" t="s">
        <v>127</v>
      </c>
      <c r="I10" s="224" t="s">
        <v>304</v>
      </c>
    </row>
    <row r="11" spans="2:9" ht="30" customHeight="1">
      <c r="B11" s="229"/>
      <c r="C11" s="231"/>
      <c r="D11" s="231"/>
      <c r="E11" s="86" t="s">
        <v>201</v>
      </c>
      <c r="F11" s="88" t="s">
        <v>202</v>
      </c>
      <c r="G11" s="238"/>
      <c r="H11" s="227"/>
      <c r="I11" s="225"/>
    </row>
    <row r="12" spans="2:9" ht="15" customHeight="1">
      <c r="B12" s="16" t="s">
        <v>4</v>
      </c>
      <c r="C12" s="55" t="s">
        <v>112</v>
      </c>
      <c r="D12" s="17" t="s">
        <v>203</v>
      </c>
      <c r="E12" s="234">
        <f>+'8. Ostvaren prihod'!Q52</f>
        <v>0</v>
      </c>
      <c r="F12" s="27">
        <f>+'2. Operativni troskovi'!E74</f>
        <v>0</v>
      </c>
      <c r="G12" s="290">
        <v>0.015</v>
      </c>
      <c r="H12" s="239">
        <f>(F19-E12)*(1+G12)</f>
        <v>0</v>
      </c>
      <c r="I12" s="210"/>
    </row>
    <row r="13" spans="2:9" ht="15" customHeight="1">
      <c r="B13" s="18" t="s">
        <v>5</v>
      </c>
      <c r="C13" s="57" t="s">
        <v>113</v>
      </c>
      <c r="D13" s="20" t="s">
        <v>204</v>
      </c>
      <c r="E13" s="235"/>
      <c r="F13" s="47">
        <f>+'3. Troskovi amortizacije'!D12</f>
        <v>0</v>
      </c>
      <c r="G13" s="291"/>
      <c r="H13" s="240"/>
      <c r="I13" s="211"/>
    </row>
    <row r="14" spans="2:9" ht="15" customHeight="1">
      <c r="B14" s="18" t="s">
        <v>6</v>
      </c>
      <c r="C14" s="57" t="s">
        <v>144</v>
      </c>
      <c r="D14" s="109" t="s">
        <v>205</v>
      </c>
      <c r="E14" s="235"/>
      <c r="F14" s="47">
        <f>+'4. Nabavka prirodnog gasa'!P14</f>
        <v>0</v>
      </c>
      <c r="G14" s="291"/>
      <c r="H14" s="240"/>
      <c r="I14" s="211"/>
    </row>
    <row r="15" spans="2:9" ht="15" customHeight="1">
      <c r="B15" s="22" t="s">
        <v>50</v>
      </c>
      <c r="C15" s="19" t="s">
        <v>145</v>
      </c>
      <c r="D15" s="109" t="s">
        <v>206</v>
      </c>
      <c r="E15" s="235"/>
      <c r="F15" s="48">
        <f>+'5. Troskovi distribucije'!P40</f>
        <v>0</v>
      </c>
      <c r="G15" s="291"/>
      <c r="H15" s="240"/>
      <c r="I15" s="211"/>
    </row>
    <row r="16" spans="2:9" ht="15.75">
      <c r="B16" s="22" t="s">
        <v>12</v>
      </c>
      <c r="C16" s="23" t="s">
        <v>212</v>
      </c>
      <c r="D16" s="89" t="s">
        <v>207</v>
      </c>
      <c r="E16" s="235"/>
      <c r="F16" s="48">
        <f>+'6. Poslovna dobit'!E13</f>
        <v>0</v>
      </c>
      <c r="G16" s="291"/>
      <c r="H16" s="240"/>
      <c r="I16" s="211"/>
    </row>
    <row r="17" spans="2:9" ht="15.75">
      <c r="B17" s="22" t="s">
        <v>62</v>
      </c>
      <c r="C17" s="23" t="s">
        <v>213</v>
      </c>
      <c r="D17" s="115" t="s">
        <v>214</v>
      </c>
      <c r="E17" s="235"/>
      <c r="F17" s="48">
        <f>+'7. Ostali prihodi'!D15</f>
        <v>0</v>
      </c>
      <c r="G17" s="291"/>
      <c r="H17" s="240"/>
      <c r="I17" s="211"/>
    </row>
    <row r="18" spans="2:9" ht="15" customHeight="1">
      <c r="B18" s="22" t="s">
        <v>63</v>
      </c>
      <c r="C18" s="25" t="s">
        <v>114</v>
      </c>
      <c r="D18" s="24" t="s">
        <v>208</v>
      </c>
      <c r="E18" s="235"/>
      <c r="F18" s="116"/>
      <c r="G18" s="291"/>
      <c r="H18" s="240"/>
      <c r="I18" s="211" t="s">
        <v>305</v>
      </c>
    </row>
    <row r="19" spans="2:9" ht="15" customHeight="1" thickBot="1">
      <c r="B19" s="45" t="s">
        <v>74</v>
      </c>
      <c r="C19" s="78" t="s">
        <v>125</v>
      </c>
      <c r="D19" s="79" t="s">
        <v>209</v>
      </c>
      <c r="E19" s="236"/>
      <c r="F19" s="58">
        <f>F12+F13+F14+F15+F16-F17+F18</f>
        <v>0</v>
      </c>
      <c r="G19" s="292"/>
      <c r="H19" s="241"/>
      <c r="I19" s="212"/>
    </row>
    <row r="20" spans="2:9" ht="15" customHeight="1" thickTop="1">
      <c r="B20" s="233"/>
      <c r="C20" s="233"/>
      <c r="D20" s="233"/>
      <c r="E20" s="233"/>
      <c r="F20" s="233"/>
      <c r="G20" s="233"/>
      <c r="H20" s="233"/>
      <c r="I20" s="289"/>
    </row>
  </sheetData>
  <sheetProtection/>
  <mergeCells count="12">
    <mergeCell ref="B20:H20"/>
    <mergeCell ref="E12:E19"/>
    <mergeCell ref="G10:G11"/>
    <mergeCell ref="G12:G19"/>
    <mergeCell ref="H12:H19"/>
    <mergeCell ref="B8:I8"/>
    <mergeCell ref="I10:I11"/>
    <mergeCell ref="H10:H11"/>
    <mergeCell ref="B10:B11"/>
    <mergeCell ref="C10:C11"/>
    <mergeCell ref="D10:D11"/>
    <mergeCell ref="E10:F10"/>
  </mergeCells>
  <printOptions horizontalCentered="1"/>
  <pageMargins left="0.23" right="0.17" top="2.1" bottom="0.35" header="0.17" footer="0.16"/>
  <pageSetup fitToHeight="1" fitToWidth="1" horizontalDpi="600" verticalDpi="600" orientation="landscape" paperSize="9" scale="64" r:id="rId1"/>
  <headerFooter alignWithMargins="0">
    <oddFooter>&amp;R&amp;"Arial Narrow,Regular"Страна 1 од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32" customWidth="1"/>
    <col min="5" max="5" width="16.7109375" style="2" customWidth="1"/>
    <col min="6" max="16384" width="9.140625" style="2" customWidth="1"/>
  </cols>
  <sheetData>
    <row r="1" spans="2:5" ht="15" customHeight="1">
      <c r="B1" s="15" t="s">
        <v>81</v>
      </c>
      <c r="C1" s="15"/>
      <c r="D1" s="34"/>
      <c r="E1" s="34"/>
    </row>
    <row r="2" spans="2:5" ht="15" customHeight="1">
      <c r="B2" s="9"/>
      <c r="C2" s="9"/>
      <c r="D2" s="34"/>
      <c r="E2" s="34"/>
    </row>
    <row r="3" spans="2:5" ht="15" customHeight="1">
      <c r="B3" s="1" t="str">
        <f>+CONCATENATE('Naslovna strana'!$B$14," ",'Naslovna strana'!$E$14)</f>
        <v>Назив енергетског субјекта: </v>
      </c>
      <c r="C3" s="1"/>
      <c r="D3" s="34"/>
      <c r="E3" s="34"/>
    </row>
    <row r="4" spans="2:5" ht="15" customHeight="1">
      <c r="B4" s="28" t="str">
        <f>+CONCATENATE('Naslovna strana'!$B$11," ",'Naslovna strana'!$C$11)</f>
        <v>Енергетска делатност: Јавно снабдевање природним гасом</v>
      </c>
      <c r="C4" s="28"/>
      <c r="D4" s="2"/>
      <c r="E4" s="34"/>
    </row>
    <row r="5" spans="2:3" ht="15" customHeight="1">
      <c r="B5" s="28" t="str">
        <f>+CONCATENATE('Naslovna strana'!$B$28," ",'Naslovna strana'!$E$28)</f>
        <v>Датум обраде: </v>
      </c>
      <c r="C5" s="28"/>
    </row>
    <row r="6" spans="2:3" ht="15" customHeight="1">
      <c r="B6" s="28"/>
      <c r="C6" s="28"/>
    </row>
    <row r="7" spans="2:5" ht="15" customHeight="1">
      <c r="B7" s="246" t="s">
        <v>310</v>
      </c>
      <c r="C7" s="246"/>
      <c r="D7" s="246"/>
      <c r="E7" s="246"/>
    </row>
    <row r="8" spans="4:5" s="9" customFormat="1" ht="15" customHeight="1" thickBot="1">
      <c r="D8" s="36"/>
      <c r="E8" s="37" t="s">
        <v>0</v>
      </c>
    </row>
    <row r="9" spans="2:5" s="9" customFormat="1" ht="15" customHeight="1" thickTop="1">
      <c r="B9" s="247" t="s">
        <v>124</v>
      </c>
      <c r="C9" s="249" t="s">
        <v>136</v>
      </c>
      <c r="D9" s="249" t="s">
        <v>32</v>
      </c>
      <c r="E9" s="188">
        <f>'Naslovna strana'!E18</f>
        <v>2015</v>
      </c>
    </row>
    <row r="10" spans="2:5" s="9" customFormat="1" ht="15" customHeight="1">
      <c r="B10" s="248"/>
      <c r="C10" s="250"/>
      <c r="D10" s="250"/>
      <c r="E10" s="172" t="s">
        <v>123</v>
      </c>
    </row>
    <row r="11" spans="2:5" s="9" customFormat="1" ht="15" customHeight="1">
      <c r="B11" s="151" t="s">
        <v>4</v>
      </c>
      <c r="C11" s="139">
        <v>51</v>
      </c>
      <c r="D11" s="39" t="s">
        <v>257</v>
      </c>
      <c r="E11" s="173">
        <f>E12+E13+E16+E21+E22</f>
        <v>0</v>
      </c>
    </row>
    <row r="12" spans="2:5" s="9" customFormat="1" ht="15" customHeight="1">
      <c r="B12" s="152" t="s">
        <v>68</v>
      </c>
      <c r="C12" s="140">
        <v>511</v>
      </c>
      <c r="D12" s="132" t="s">
        <v>69</v>
      </c>
      <c r="E12" s="174"/>
    </row>
    <row r="13" spans="2:5" s="9" customFormat="1" ht="15" customHeight="1">
      <c r="B13" s="18" t="s">
        <v>39</v>
      </c>
      <c r="C13" s="141">
        <v>512</v>
      </c>
      <c r="D13" s="133" t="s">
        <v>33</v>
      </c>
      <c r="E13" s="175">
        <f>E14+E15</f>
        <v>0</v>
      </c>
    </row>
    <row r="14" spans="2:5" s="9" customFormat="1" ht="15" customHeight="1">
      <c r="B14" s="41" t="s">
        <v>146</v>
      </c>
      <c r="C14" s="142"/>
      <c r="D14" s="134" t="s">
        <v>82</v>
      </c>
      <c r="E14" s="176"/>
    </row>
    <row r="15" spans="2:5" s="9" customFormat="1" ht="15" customHeight="1">
      <c r="B15" s="41" t="s">
        <v>147</v>
      </c>
      <c r="C15" s="142"/>
      <c r="D15" s="134" t="s">
        <v>83</v>
      </c>
      <c r="E15" s="176"/>
    </row>
    <row r="16" spans="2:5" s="9" customFormat="1" ht="15" customHeight="1">
      <c r="B16" s="22" t="s">
        <v>40</v>
      </c>
      <c r="C16" s="142">
        <v>513</v>
      </c>
      <c r="D16" s="134" t="s">
        <v>13</v>
      </c>
      <c r="E16" s="177">
        <f>E17+E18+E19+E20</f>
        <v>0</v>
      </c>
    </row>
    <row r="17" spans="2:5" s="9" customFormat="1" ht="15" customHeight="1">
      <c r="B17" s="41" t="s">
        <v>148</v>
      </c>
      <c r="C17" s="142"/>
      <c r="D17" s="134" t="s">
        <v>84</v>
      </c>
      <c r="E17" s="176"/>
    </row>
    <row r="18" spans="2:5" s="9" customFormat="1" ht="15" customHeight="1">
      <c r="B18" s="41" t="s">
        <v>149</v>
      </c>
      <c r="C18" s="142"/>
      <c r="D18" s="134" t="s">
        <v>85</v>
      </c>
      <c r="E18" s="176"/>
    </row>
    <row r="19" spans="2:5" s="9" customFormat="1" ht="15" customHeight="1">
      <c r="B19" s="41" t="s">
        <v>150</v>
      </c>
      <c r="C19" s="142"/>
      <c r="D19" s="134" t="s">
        <v>116</v>
      </c>
      <c r="E19" s="178"/>
    </row>
    <row r="20" spans="2:5" s="9" customFormat="1" ht="15" customHeight="1">
      <c r="B20" s="41" t="s">
        <v>151</v>
      </c>
      <c r="C20" s="142"/>
      <c r="D20" s="134" t="s">
        <v>86</v>
      </c>
      <c r="E20" s="178"/>
    </row>
    <row r="21" spans="2:5" s="9" customFormat="1" ht="15" customHeight="1">
      <c r="B21" s="153" t="s">
        <v>253</v>
      </c>
      <c r="C21" s="143">
        <v>514</v>
      </c>
      <c r="D21" s="135" t="s">
        <v>254</v>
      </c>
      <c r="E21" s="179"/>
    </row>
    <row r="22" spans="2:5" s="9" customFormat="1" ht="15" customHeight="1">
      <c r="B22" s="154" t="s">
        <v>255</v>
      </c>
      <c r="C22" s="144">
        <v>515</v>
      </c>
      <c r="D22" s="136" t="s">
        <v>256</v>
      </c>
      <c r="E22" s="180"/>
    </row>
    <row r="23" spans="2:5" s="9" customFormat="1" ht="15" customHeight="1">
      <c r="B23" s="151" t="s">
        <v>5</v>
      </c>
      <c r="C23" s="139">
        <v>52</v>
      </c>
      <c r="D23" s="42" t="s">
        <v>14</v>
      </c>
      <c r="E23" s="173">
        <f>E24+E25+E26+E27+E28+E29+E30+E31</f>
        <v>0</v>
      </c>
    </row>
    <row r="24" spans="2:5" s="9" customFormat="1" ht="15" customHeight="1">
      <c r="B24" s="152" t="s">
        <v>70</v>
      </c>
      <c r="C24" s="145">
        <v>520</v>
      </c>
      <c r="D24" s="43" t="s">
        <v>71</v>
      </c>
      <c r="E24" s="181"/>
    </row>
    <row r="25" spans="2:5" s="9" customFormat="1" ht="15" customHeight="1">
      <c r="B25" s="18" t="s">
        <v>72</v>
      </c>
      <c r="C25" s="146">
        <v>521</v>
      </c>
      <c r="D25" s="30" t="s">
        <v>73</v>
      </c>
      <c r="E25" s="182"/>
    </row>
    <row r="26" spans="2:5" s="9" customFormat="1" ht="15" customHeight="1">
      <c r="B26" s="18" t="s">
        <v>41</v>
      </c>
      <c r="C26" s="146">
        <v>522</v>
      </c>
      <c r="D26" s="30" t="s">
        <v>34</v>
      </c>
      <c r="E26" s="182"/>
    </row>
    <row r="27" spans="2:5" s="9" customFormat="1" ht="15" customHeight="1">
      <c r="B27" s="18" t="s">
        <v>42</v>
      </c>
      <c r="C27" s="146">
        <v>523</v>
      </c>
      <c r="D27" s="30" t="s">
        <v>35</v>
      </c>
      <c r="E27" s="182"/>
    </row>
    <row r="28" spans="2:10" s="9" customFormat="1" ht="15" customHeight="1">
      <c r="B28" s="18" t="s">
        <v>152</v>
      </c>
      <c r="C28" s="146">
        <v>524</v>
      </c>
      <c r="D28" s="30" t="s">
        <v>36</v>
      </c>
      <c r="E28" s="182"/>
      <c r="J28" s="14"/>
    </row>
    <row r="29" spans="2:5" s="9" customFormat="1" ht="15" customHeight="1">
      <c r="B29" s="18" t="s">
        <v>153</v>
      </c>
      <c r="C29" s="146">
        <v>525</v>
      </c>
      <c r="D29" s="30" t="s">
        <v>37</v>
      </c>
      <c r="E29" s="182"/>
    </row>
    <row r="30" spans="2:5" s="9" customFormat="1" ht="15" customHeight="1">
      <c r="B30" s="18" t="s">
        <v>154</v>
      </c>
      <c r="C30" s="146">
        <v>526</v>
      </c>
      <c r="D30" s="30" t="s">
        <v>258</v>
      </c>
      <c r="E30" s="182"/>
    </row>
    <row r="31" spans="2:5" s="9" customFormat="1" ht="15" customHeight="1">
      <c r="B31" s="22" t="s">
        <v>155</v>
      </c>
      <c r="C31" s="147">
        <v>529</v>
      </c>
      <c r="D31" s="23" t="s">
        <v>38</v>
      </c>
      <c r="E31" s="177">
        <f>E32+E33+E34+E35+E36+E37</f>
        <v>0</v>
      </c>
    </row>
    <row r="32" spans="2:5" s="9" customFormat="1" ht="15" customHeight="1">
      <c r="B32" s="29" t="s">
        <v>156</v>
      </c>
      <c r="C32" s="146"/>
      <c r="D32" s="30" t="s">
        <v>87</v>
      </c>
      <c r="E32" s="182"/>
    </row>
    <row r="33" spans="2:5" s="9" customFormat="1" ht="15" customHeight="1">
      <c r="B33" s="29" t="s">
        <v>157</v>
      </c>
      <c r="C33" s="146"/>
      <c r="D33" s="30" t="s">
        <v>88</v>
      </c>
      <c r="E33" s="182"/>
    </row>
    <row r="34" spans="2:5" s="9" customFormat="1" ht="15" customHeight="1">
      <c r="B34" s="41" t="s">
        <v>158</v>
      </c>
      <c r="C34" s="147"/>
      <c r="D34" s="23" t="s">
        <v>89</v>
      </c>
      <c r="E34" s="176"/>
    </row>
    <row r="35" spans="2:5" s="9" customFormat="1" ht="15" customHeight="1">
      <c r="B35" s="41" t="s">
        <v>159</v>
      </c>
      <c r="C35" s="147"/>
      <c r="D35" s="23" t="s">
        <v>137</v>
      </c>
      <c r="E35" s="176"/>
    </row>
    <row r="36" spans="2:5" s="9" customFormat="1" ht="15" customHeight="1">
      <c r="B36" s="41" t="s">
        <v>160</v>
      </c>
      <c r="C36" s="147"/>
      <c r="D36" s="23" t="s">
        <v>117</v>
      </c>
      <c r="E36" s="176"/>
    </row>
    <row r="37" spans="2:5" s="9" customFormat="1" ht="15" customHeight="1">
      <c r="B37" s="31" t="s">
        <v>161</v>
      </c>
      <c r="C37" s="148"/>
      <c r="D37" s="26" t="s">
        <v>90</v>
      </c>
      <c r="E37" s="183"/>
    </row>
    <row r="38" spans="2:5" s="9" customFormat="1" ht="15" customHeight="1">
      <c r="B38" s="151" t="s">
        <v>6</v>
      </c>
      <c r="C38" s="139">
        <v>53</v>
      </c>
      <c r="D38" s="42" t="s">
        <v>15</v>
      </c>
      <c r="E38" s="173">
        <f>E39+E40+E43+E44+E47+E48+E49+E50+E51</f>
        <v>0</v>
      </c>
    </row>
    <row r="39" spans="2:5" s="9" customFormat="1" ht="15" customHeight="1">
      <c r="B39" s="152" t="s">
        <v>7</v>
      </c>
      <c r="C39" s="145">
        <v>530</v>
      </c>
      <c r="D39" s="43" t="s">
        <v>43</v>
      </c>
      <c r="E39" s="181"/>
    </row>
    <row r="40" spans="2:5" s="9" customFormat="1" ht="15" customHeight="1">
      <c r="B40" s="18" t="s">
        <v>8</v>
      </c>
      <c r="C40" s="146">
        <v>531</v>
      </c>
      <c r="D40" s="30" t="s">
        <v>17</v>
      </c>
      <c r="E40" s="175">
        <f>E41+E42</f>
        <v>0</v>
      </c>
    </row>
    <row r="41" spans="2:5" s="9" customFormat="1" ht="15" customHeight="1">
      <c r="B41" s="29" t="s">
        <v>91</v>
      </c>
      <c r="C41" s="146"/>
      <c r="D41" s="30" t="s">
        <v>118</v>
      </c>
      <c r="E41" s="182"/>
    </row>
    <row r="42" spans="2:5" s="9" customFormat="1" ht="15" customHeight="1">
      <c r="B42" s="29" t="s">
        <v>92</v>
      </c>
      <c r="C42" s="146"/>
      <c r="D42" s="30" t="s">
        <v>93</v>
      </c>
      <c r="E42" s="182"/>
    </row>
    <row r="43" spans="2:5" s="9" customFormat="1" ht="15" customHeight="1">
      <c r="B43" s="18" t="s">
        <v>9</v>
      </c>
      <c r="C43" s="146">
        <v>532</v>
      </c>
      <c r="D43" s="30" t="s">
        <v>16</v>
      </c>
      <c r="E43" s="184"/>
    </row>
    <row r="44" spans="2:5" s="9" customFormat="1" ht="15" customHeight="1">
      <c r="B44" s="18" t="s">
        <v>10</v>
      </c>
      <c r="C44" s="146">
        <v>533</v>
      </c>
      <c r="D44" s="30" t="s">
        <v>18</v>
      </c>
      <c r="E44" s="175">
        <f>E45+E46</f>
        <v>0</v>
      </c>
    </row>
    <row r="45" spans="2:5" s="9" customFormat="1" ht="15" customHeight="1">
      <c r="B45" s="29" t="s">
        <v>162</v>
      </c>
      <c r="C45" s="146"/>
      <c r="D45" s="30" t="s">
        <v>119</v>
      </c>
      <c r="E45" s="182"/>
    </row>
    <row r="46" spans="2:5" s="9" customFormat="1" ht="15" customHeight="1">
      <c r="B46" s="29" t="s">
        <v>163</v>
      </c>
      <c r="C46" s="146"/>
      <c r="D46" s="30" t="s">
        <v>94</v>
      </c>
      <c r="E46" s="182"/>
    </row>
    <row r="47" spans="2:5" s="9" customFormat="1" ht="15" customHeight="1">
      <c r="B47" s="18" t="s">
        <v>11</v>
      </c>
      <c r="C47" s="146">
        <v>534</v>
      </c>
      <c r="D47" s="30" t="s">
        <v>44</v>
      </c>
      <c r="E47" s="182"/>
    </row>
    <row r="48" spans="2:5" s="9" customFormat="1" ht="15" customHeight="1">
      <c r="B48" s="18" t="s">
        <v>47</v>
      </c>
      <c r="C48" s="146">
        <v>535</v>
      </c>
      <c r="D48" s="30" t="s">
        <v>19</v>
      </c>
      <c r="E48" s="182"/>
    </row>
    <row r="49" spans="2:5" s="9" customFormat="1" ht="15" customHeight="1">
      <c r="B49" s="18" t="s">
        <v>48</v>
      </c>
      <c r="C49" s="146">
        <v>536</v>
      </c>
      <c r="D49" s="30" t="s">
        <v>45</v>
      </c>
      <c r="E49" s="182"/>
    </row>
    <row r="50" spans="2:5" s="9" customFormat="1" ht="15" customHeight="1">
      <c r="B50" s="22" t="s">
        <v>49</v>
      </c>
      <c r="C50" s="147">
        <v>537</v>
      </c>
      <c r="D50" s="23" t="s">
        <v>120</v>
      </c>
      <c r="E50" s="176"/>
    </row>
    <row r="51" spans="2:5" s="9" customFormat="1" ht="15" customHeight="1">
      <c r="B51" s="22" t="s">
        <v>164</v>
      </c>
      <c r="C51" s="147">
        <v>539</v>
      </c>
      <c r="D51" s="23" t="s">
        <v>46</v>
      </c>
      <c r="E51" s="178"/>
    </row>
    <row r="52" spans="2:5" s="9" customFormat="1" ht="15" customHeight="1">
      <c r="B52" s="151" t="s">
        <v>50</v>
      </c>
      <c r="C52" s="139">
        <v>55</v>
      </c>
      <c r="D52" s="42" t="s">
        <v>20</v>
      </c>
      <c r="E52" s="173">
        <f>E53+E59+E60+E64+E65+E66+E69+E70</f>
        <v>0</v>
      </c>
    </row>
    <row r="53" spans="2:5" s="9" customFormat="1" ht="15" customHeight="1">
      <c r="B53" s="152" t="s">
        <v>54</v>
      </c>
      <c r="C53" s="145">
        <v>550</v>
      </c>
      <c r="D53" s="43" t="s">
        <v>21</v>
      </c>
      <c r="E53" s="185">
        <f>E54+E55+E56+E57+E58</f>
        <v>0</v>
      </c>
    </row>
    <row r="54" spans="2:5" s="9" customFormat="1" ht="30" customHeight="1">
      <c r="B54" s="40" t="s">
        <v>165</v>
      </c>
      <c r="C54" s="145"/>
      <c r="D54" s="43" t="s">
        <v>138</v>
      </c>
      <c r="E54" s="181"/>
    </row>
    <row r="55" spans="2:5" s="9" customFormat="1" ht="15" customHeight="1">
      <c r="B55" s="40" t="s">
        <v>166</v>
      </c>
      <c r="C55" s="145"/>
      <c r="D55" s="43" t="s">
        <v>96</v>
      </c>
      <c r="E55" s="181"/>
    </row>
    <row r="56" spans="2:5" s="9" customFormat="1" ht="15" customHeight="1">
      <c r="B56" s="40" t="s">
        <v>167</v>
      </c>
      <c r="C56" s="145"/>
      <c r="D56" s="43" t="s">
        <v>121</v>
      </c>
      <c r="E56" s="181"/>
    </row>
    <row r="57" spans="2:5" s="9" customFormat="1" ht="15" customHeight="1">
      <c r="B57" s="40" t="s">
        <v>168</v>
      </c>
      <c r="C57" s="145"/>
      <c r="D57" s="30" t="s">
        <v>95</v>
      </c>
      <c r="E57" s="181"/>
    </row>
    <row r="58" spans="2:5" s="9" customFormat="1" ht="15" customHeight="1">
      <c r="B58" s="40" t="s">
        <v>169</v>
      </c>
      <c r="C58" s="145"/>
      <c r="D58" s="43" t="s">
        <v>97</v>
      </c>
      <c r="E58" s="181"/>
    </row>
    <row r="59" spans="2:5" s="9" customFormat="1" ht="15" customHeight="1">
      <c r="B59" s="18" t="s">
        <v>55</v>
      </c>
      <c r="C59" s="146">
        <v>551</v>
      </c>
      <c r="D59" s="30" t="s">
        <v>22</v>
      </c>
      <c r="E59" s="182"/>
    </row>
    <row r="60" spans="2:5" s="9" customFormat="1" ht="15" customHeight="1">
      <c r="B60" s="18" t="s">
        <v>56</v>
      </c>
      <c r="C60" s="146">
        <v>552</v>
      </c>
      <c r="D60" s="30" t="s">
        <v>23</v>
      </c>
      <c r="E60" s="175">
        <f>E61+E62+E63</f>
        <v>0</v>
      </c>
    </row>
    <row r="61" spans="2:5" s="9" customFormat="1" ht="15" customHeight="1">
      <c r="B61" s="29" t="s">
        <v>98</v>
      </c>
      <c r="C61" s="146"/>
      <c r="D61" s="30" t="s">
        <v>99</v>
      </c>
      <c r="E61" s="182"/>
    </row>
    <row r="62" spans="2:5" s="9" customFormat="1" ht="15" customHeight="1">
      <c r="B62" s="29" t="s">
        <v>100</v>
      </c>
      <c r="C62" s="146"/>
      <c r="D62" s="30" t="s">
        <v>101</v>
      </c>
      <c r="E62" s="182"/>
    </row>
    <row r="63" spans="2:5" s="9" customFormat="1" ht="15" customHeight="1">
      <c r="B63" s="29" t="s">
        <v>170</v>
      </c>
      <c r="C63" s="146"/>
      <c r="D63" s="30" t="s">
        <v>102</v>
      </c>
      <c r="E63" s="182"/>
    </row>
    <row r="64" spans="2:5" s="9" customFormat="1" ht="15" customHeight="1">
      <c r="B64" s="18" t="s">
        <v>57</v>
      </c>
      <c r="C64" s="146">
        <v>553</v>
      </c>
      <c r="D64" s="30" t="s">
        <v>24</v>
      </c>
      <c r="E64" s="182"/>
    </row>
    <row r="65" spans="2:5" s="9" customFormat="1" ht="15" customHeight="1">
      <c r="B65" s="18" t="s">
        <v>58</v>
      </c>
      <c r="C65" s="146">
        <v>554</v>
      </c>
      <c r="D65" s="30" t="s">
        <v>51</v>
      </c>
      <c r="E65" s="182"/>
    </row>
    <row r="66" spans="2:5" s="9" customFormat="1" ht="15" customHeight="1">
      <c r="B66" s="18" t="s">
        <v>59</v>
      </c>
      <c r="C66" s="146">
        <v>555</v>
      </c>
      <c r="D66" s="30" t="s">
        <v>52</v>
      </c>
      <c r="E66" s="175">
        <f>E67+E68</f>
        <v>0</v>
      </c>
    </row>
    <row r="67" spans="2:5" s="9" customFormat="1" ht="15" customHeight="1">
      <c r="B67" s="29" t="s">
        <v>171</v>
      </c>
      <c r="C67" s="146"/>
      <c r="D67" s="30" t="s">
        <v>103</v>
      </c>
      <c r="E67" s="182"/>
    </row>
    <row r="68" spans="2:5" s="9" customFormat="1" ht="15" customHeight="1">
      <c r="B68" s="29" t="s">
        <v>172</v>
      </c>
      <c r="C68" s="146"/>
      <c r="D68" s="30" t="s">
        <v>104</v>
      </c>
      <c r="E68" s="182"/>
    </row>
    <row r="69" spans="2:5" s="9" customFormat="1" ht="15" customHeight="1">
      <c r="B69" s="18" t="s">
        <v>60</v>
      </c>
      <c r="C69" s="146">
        <v>556</v>
      </c>
      <c r="D69" s="30" t="s">
        <v>53</v>
      </c>
      <c r="E69" s="182"/>
    </row>
    <row r="70" spans="2:5" s="9" customFormat="1" ht="15" customHeight="1">
      <c r="B70" s="18" t="s">
        <v>61</v>
      </c>
      <c r="C70" s="146">
        <v>559</v>
      </c>
      <c r="D70" s="30" t="s">
        <v>25</v>
      </c>
      <c r="E70" s="175">
        <f>E71+E72</f>
        <v>0</v>
      </c>
    </row>
    <row r="71" spans="2:5" s="9" customFormat="1" ht="15" customHeight="1">
      <c r="B71" s="29" t="s">
        <v>173</v>
      </c>
      <c r="C71" s="146"/>
      <c r="D71" s="30" t="s">
        <v>122</v>
      </c>
      <c r="E71" s="182"/>
    </row>
    <row r="72" spans="2:5" s="9" customFormat="1" ht="15" customHeight="1">
      <c r="B72" s="31" t="s">
        <v>174</v>
      </c>
      <c r="C72" s="148"/>
      <c r="D72" s="26" t="s">
        <v>105</v>
      </c>
      <c r="E72" s="183"/>
    </row>
    <row r="73" spans="2:5" s="9" customFormat="1" ht="30" customHeight="1">
      <c r="B73" s="155" t="s">
        <v>12</v>
      </c>
      <c r="C73" s="149"/>
      <c r="D73" s="44" t="s">
        <v>126</v>
      </c>
      <c r="E73" s="186"/>
    </row>
    <row r="74" spans="2:5" s="9" customFormat="1" ht="15" customHeight="1" thickBot="1">
      <c r="B74" s="110" t="s">
        <v>62</v>
      </c>
      <c r="C74" s="150"/>
      <c r="D74" s="75" t="s">
        <v>175</v>
      </c>
      <c r="E74" s="187">
        <f>E11+E23+E38+E52+E73</f>
        <v>0</v>
      </c>
    </row>
    <row r="75" ht="15" customHeight="1" thickTop="1"/>
    <row r="77" spans="2:6" ht="15" customHeight="1">
      <c r="B77" s="246" t="s">
        <v>139</v>
      </c>
      <c r="C77" s="246"/>
      <c r="D77" s="246"/>
      <c r="E77" s="246"/>
      <c r="F77" s="13"/>
    </row>
    <row r="78" ht="15" customHeight="1" thickBot="1">
      <c r="F78" s="13"/>
    </row>
    <row r="79" spans="2:6" s="73" customFormat="1" ht="15" customHeight="1" thickTop="1">
      <c r="B79" s="244" t="s">
        <v>124</v>
      </c>
      <c r="C79" s="251" t="s">
        <v>32</v>
      </c>
      <c r="D79" s="252"/>
      <c r="E79" s="216">
        <f>'Naslovna strana'!E18</f>
        <v>2015</v>
      </c>
      <c r="F79" s="137"/>
    </row>
    <row r="80" spans="2:6" ht="15" customHeight="1">
      <c r="B80" s="245"/>
      <c r="C80" s="253"/>
      <c r="D80" s="254"/>
      <c r="E80" s="217" t="s">
        <v>123</v>
      </c>
      <c r="F80" s="13"/>
    </row>
    <row r="81" spans="2:6" ht="15" customHeight="1" thickBot="1">
      <c r="B81" s="46" t="s">
        <v>4</v>
      </c>
      <c r="C81" s="242" t="s">
        <v>140</v>
      </c>
      <c r="D81" s="243"/>
      <c r="E81" s="218"/>
      <c r="F81" s="13"/>
    </row>
    <row r="82" ht="15" customHeight="1" thickTop="1">
      <c r="F82" s="13"/>
    </row>
    <row r="83" ht="15" customHeight="1">
      <c r="F83" s="13"/>
    </row>
    <row r="84" ht="15" customHeight="1">
      <c r="D84" s="32">
        <f>D83*1.25%</f>
        <v>0</v>
      </c>
    </row>
  </sheetData>
  <sheetProtection/>
  <mergeCells count="8">
    <mergeCell ref="C81:D81"/>
    <mergeCell ref="B79:B80"/>
    <mergeCell ref="B7:E7"/>
    <mergeCell ref="B9:B10"/>
    <mergeCell ref="D9:D10"/>
    <mergeCell ref="C9:C10"/>
    <mergeCell ref="B77:E77"/>
    <mergeCell ref="C79:D80"/>
  </mergeCells>
  <printOptions horizontalCentered="1"/>
  <pageMargins left="0.2" right="0.17" top="0.44" bottom="0.32" header="0.17" footer="0.17"/>
  <pageSetup fitToHeight="1" fitToWidth="1" horizontalDpi="600" verticalDpi="600" orientation="portrait" scale="60" r:id="rId1"/>
  <headerFooter alignWithMargins="0">
    <oddFooter>&amp;R&amp;"Arial Narrow,Regular"Страна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9.140625" style="35" customWidth="1"/>
    <col min="3" max="3" width="84.57421875" style="2" customWidth="1"/>
    <col min="4" max="8" width="30.7109375" style="2" customWidth="1"/>
    <col min="9" max="9" width="20.7109375" style="2" customWidth="1"/>
    <col min="10" max="10" width="26.140625" style="2" customWidth="1"/>
    <col min="11" max="14" width="20.7109375" style="2" customWidth="1"/>
    <col min="15" max="15" width="26.421875" style="2" customWidth="1"/>
    <col min="16" max="20" width="20.7109375" style="2" customWidth="1"/>
    <col min="21" max="16384" width="9.140625" style="2" customWidth="1"/>
  </cols>
  <sheetData>
    <row r="1" ht="15" customHeight="1">
      <c r="B1" s="15" t="s">
        <v>81</v>
      </c>
    </row>
    <row r="2" ht="15" customHeight="1">
      <c r="B2" s="9"/>
    </row>
    <row r="3" ht="15" customHeight="1">
      <c r="B3" s="1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Јавно снабдевање природним гасом</v>
      </c>
    </row>
    <row r="5" ht="15" customHeight="1">
      <c r="B5" s="28" t="str">
        <f>+CONCATENATE('Naslovna strana'!$B$28," ",'Naslovna strana'!$E$28)</f>
        <v>Датум обраде: </v>
      </c>
    </row>
    <row r="6" ht="15" customHeight="1">
      <c r="B6" s="15"/>
    </row>
    <row r="7" spans="2:15" ht="15" customHeight="1">
      <c r="B7" s="12"/>
      <c r="C7" s="12"/>
      <c r="D7" s="12"/>
      <c r="E7" s="12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8" ht="15" customHeight="1">
      <c r="B8" s="259" t="s">
        <v>311</v>
      </c>
      <c r="C8" s="259"/>
      <c r="D8" s="259"/>
      <c r="E8" s="200"/>
      <c r="F8" s="200"/>
      <c r="G8" s="200"/>
      <c r="H8" s="200"/>
    </row>
    <row r="9" spans="2:28" ht="15" customHeight="1" thickBot="1">
      <c r="B9" s="191"/>
      <c r="C9" s="192"/>
      <c r="D9" s="193" t="s">
        <v>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33"/>
    </row>
    <row r="10" spans="2:28" ht="15" customHeight="1" thickTop="1">
      <c r="B10" s="255" t="s">
        <v>124</v>
      </c>
      <c r="C10" s="257" t="s">
        <v>32</v>
      </c>
      <c r="D10" s="195">
        <f>'Naslovna strana'!E18</f>
        <v>2015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33"/>
    </row>
    <row r="11" spans="2:28" ht="15" customHeight="1">
      <c r="B11" s="256"/>
      <c r="C11" s="258"/>
      <c r="D11" s="196" t="s">
        <v>123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33"/>
    </row>
    <row r="12" spans="2:28" ht="15" customHeight="1" thickBot="1">
      <c r="B12" s="197" t="s">
        <v>4</v>
      </c>
      <c r="C12" s="198" t="s">
        <v>113</v>
      </c>
      <c r="D12" s="199"/>
      <c r="E12" s="194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33"/>
    </row>
    <row r="13" spans="2:28" ht="15" customHeight="1" thickTop="1"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33"/>
    </row>
    <row r="14" spans="2:28" ht="15" customHeight="1">
      <c r="B14" s="7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2:28" ht="15" customHeight="1">
      <c r="B15" s="7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7:28" ht="15" customHeight="1"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7:28" ht="15" customHeight="1"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7:28" ht="15" customHeight="1"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7:28" ht="15" customHeight="1"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7:28" ht="15" customHeight="1"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7:28" ht="15" customHeight="1"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7:28" ht="15" customHeight="1"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7:28" ht="15" customHeight="1"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7:28" ht="15" customHeight="1"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7:28" ht="15" customHeight="1"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7:28" ht="15" customHeight="1"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7:28" ht="15" customHeight="1"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7:28" ht="15" customHeight="1"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7:28" ht="15" customHeight="1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7:28" ht="15" customHeight="1"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7:28" ht="15" customHeight="1"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7:28" ht="15" customHeight="1"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7:28" ht="15" customHeight="1"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7:28" ht="15" customHeight="1"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7:28" ht="15" customHeight="1"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7:28" ht="15" customHeight="1"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7:28" ht="15" customHeight="1"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</sheetData>
  <sheetProtection/>
  <mergeCells count="3">
    <mergeCell ref="B10:B11"/>
    <mergeCell ref="C10:C11"/>
    <mergeCell ref="B8:D8"/>
  </mergeCells>
  <printOptions horizontalCentered="1"/>
  <pageMargins left="0.15748031496062992" right="0.15748031496062992" top="3.39" bottom="0.1968503937007874" header="0.15748031496062992" footer="0.15748031496062992"/>
  <pageSetup fitToHeight="1" fitToWidth="1" horizontalDpi="600" verticalDpi="600" orientation="portrait" scale="85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1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33" customWidth="1"/>
    <col min="2" max="2" width="9.00390625" style="87" customWidth="1"/>
    <col min="3" max="3" width="61.57421875" style="33" customWidth="1"/>
    <col min="4" max="4" width="17.140625" style="33" customWidth="1"/>
    <col min="5" max="16" width="14.28125" style="33" customWidth="1"/>
    <col min="17" max="16384" width="8.8515625" style="33" customWidth="1"/>
  </cols>
  <sheetData>
    <row r="1" spans="2:60" ht="15" customHeight="1">
      <c r="B1" s="51" t="s">
        <v>81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</row>
    <row r="2" spans="2:60" ht="15" customHeight="1">
      <c r="B2" s="3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</row>
    <row r="3" spans="2:60" ht="15" customHeight="1">
      <c r="B3" s="52" t="str">
        <f>+CONCATENATE('Naslovna strana'!$B$14," ",'Naslovna strana'!$E$14)</f>
        <v>Назив енергетског субјекта: 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</row>
    <row r="4" spans="2:60" ht="15" customHeight="1">
      <c r="B4" s="51" t="str">
        <f>+CONCATENATE('Naslovna strana'!$B$11," ",'Naslovna strana'!$C$11)</f>
        <v>Енергетска делатност: Јавно снабдевање природним гасом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</row>
    <row r="5" spans="2:60" ht="15" customHeight="1">
      <c r="B5" s="51" t="str">
        <f>+CONCATENATE('Naslovna strana'!$B$28," ",'Naslovna strana'!$E$28)</f>
        <v>Датум обраде: 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</row>
    <row r="6" ht="15" customHeight="1"/>
    <row r="7" ht="15" customHeight="1">
      <c r="B7" s="126"/>
    </row>
    <row r="8" spans="2:16" ht="15" customHeight="1">
      <c r="B8" s="260" t="s">
        <v>312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2:16" ht="15" customHeight="1" thickBot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2:16" ht="27" customHeight="1" thickTop="1">
      <c r="B10" s="262" t="s">
        <v>124</v>
      </c>
      <c r="C10" s="264" t="s">
        <v>32</v>
      </c>
      <c r="D10" s="264" t="s">
        <v>128</v>
      </c>
      <c r="E10" s="264" t="s">
        <v>129</v>
      </c>
      <c r="F10" s="264" t="s">
        <v>75</v>
      </c>
      <c r="G10" s="264" t="s">
        <v>76</v>
      </c>
      <c r="H10" s="264" t="s">
        <v>77</v>
      </c>
      <c r="I10" s="264" t="s">
        <v>78</v>
      </c>
      <c r="J10" s="266" t="s">
        <v>79</v>
      </c>
      <c r="K10" s="266" t="s">
        <v>130</v>
      </c>
      <c r="L10" s="266" t="s">
        <v>131</v>
      </c>
      <c r="M10" s="266" t="s">
        <v>132</v>
      </c>
      <c r="N10" s="266" t="s">
        <v>133</v>
      </c>
      <c r="O10" s="266" t="s">
        <v>134</v>
      </c>
      <c r="P10" s="214" t="s">
        <v>123</v>
      </c>
    </row>
    <row r="11" spans="2:16" ht="12.75">
      <c r="B11" s="263"/>
      <c r="C11" s="265"/>
      <c r="D11" s="265"/>
      <c r="E11" s="265"/>
      <c r="F11" s="265"/>
      <c r="G11" s="265"/>
      <c r="H11" s="265"/>
      <c r="I11" s="265"/>
      <c r="J11" s="267"/>
      <c r="K11" s="267"/>
      <c r="L11" s="267"/>
      <c r="M11" s="267"/>
      <c r="N11" s="267"/>
      <c r="O11" s="267"/>
      <c r="P11" s="215">
        <f>'Naslovna strana'!E18</f>
        <v>2015</v>
      </c>
    </row>
    <row r="12" spans="2:16" ht="15">
      <c r="B12" s="59" t="s">
        <v>4</v>
      </c>
      <c r="C12" s="55" t="s">
        <v>307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68">
        <f>SUM(D12:O12)</f>
        <v>0</v>
      </c>
    </row>
    <row r="13" spans="2:16" ht="15" customHeight="1">
      <c r="B13" s="61" t="s">
        <v>5</v>
      </c>
      <c r="C13" s="56" t="s">
        <v>210</v>
      </c>
      <c r="D13" s="219">
        <v>43.64</v>
      </c>
      <c r="E13" s="219">
        <v>43.9</v>
      </c>
      <c r="F13" s="219">
        <v>44.78</v>
      </c>
      <c r="G13" s="219">
        <v>41.52</v>
      </c>
      <c r="H13" s="219">
        <v>41.06</v>
      </c>
      <c r="I13" s="219">
        <v>41.51</v>
      </c>
      <c r="J13" s="219">
        <v>36.61</v>
      </c>
      <c r="K13" s="219">
        <v>36.05</v>
      </c>
      <c r="L13" s="219">
        <v>35.57</v>
      </c>
      <c r="M13" s="219">
        <v>33.3</v>
      </c>
      <c r="N13" s="219">
        <v>33.37</v>
      </c>
      <c r="O13" s="219">
        <v>33.89</v>
      </c>
      <c r="P13" s="169"/>
    </row>
    <row r="14" spans="2:16" ht="15" customHeight="1" thickBot="1">
      <c r="B14" s="68" t="s">
        <v>6</v>
      </c>
      <c r="C14" s="69" t="s">
        <v>176</v>
      </c>
      <c r="D14" s="70">
        <f aca="true" t="shared" si="0" ref="D14:O14">D12*D13/1000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1">
        <f>SUM(D14:O14)</f>
        <v>0</v>
      </c>
    </row>
    <row r="15" spans="2:17" ht="16.5" customHeight="1" thickTop="1">
      <c r="B15" s="261" t="s">
        <v>308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111"/>
    </row>
    <row r="16" ht="15" customHeight="1">
      <c r="B16" s="126"/>
    </row>
    <row r="17" ht="15" customHeight="1">
      <c r="B17" s="126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sheetProtection/>
  <mergeCells count="16">
    <mergeCell ref="J10:J11"/>
    <mergeCell ref="K10:K11"/>
    <mergeCell ref="L10:L11"/>
    <mergeCell ref="M10:M11"/>
    <mergeCell ref="N10:N11"/>
    <mergeCell ref="O10:O11"/>
    <mergeCell ref="B8:P8"/>
    <mergeCell ref="B15:P15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 horizontalCentered="1"/>
  <pageMargins left="0.15748031496062992" right="0.15748031496062992" top="2.64" bottom="0.31496062992125984" header="0.15748031496062992" footer="0.15748031496062992"/>
  <pageSetup fitToHeight="1" fitToWidth="1" horizontalDpi="600" verticalDpi="600" orientation="landscape" paperSize="9" scale="57" r:id="rId1"/>
  <headerFooter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58"/>
  <sheetViews>
    <sheetView showGridLines="0" showZeros="0" zoomScale="75" zoomScaleNormal="75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138" customWidth="1"/>
    <col min="3" max="3" width="78.140625" style="2" customWidth="1"/>
    <col min="4" max="7" width="18.7109375" style="2" customWidth="1"/>
    <col min="8" max="9" width="18.7109375" style="9" customWidth="1"/>
    <col min="10" max="18" width="14.7109375" style="9" customWidth="1"/>
    <col min="19" max="16384" width="8.8515625" style="9" customWidth="1"/>
  </cols>
  <sheetData>
    <row r="1" spans="2:66" ht="15" customHeight="1">
      <c r="B1" s="15" t="s">
        <v>81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2:66" ht="15" customHeight="1"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8" t="str">
        <f>+CONCATENATE('Naslovna strana'!$B$28," ",'Naslovna strana'!$E$28)</f>
        <v>Датум обраде: </v>
      </c>
      <c r="C5" s="9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66" ht="15" customHeight="1">
      <c r="B6" s="28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2:18" s="33" customFormat="1" ht="15" customHeight="1">
      <c r="B7" s="269"/>
      <c r="C7" s="269"/>
      <c r="D7" s="269"/>
      <c r="E7" s="269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66" ht="15" customHeight="1">
      <c r="B8" s="28"/>
      <c r="C8" s="9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2:8" s="13" customFormat="1" ht="15" customHeight="1">
      <c r="B9" s="137"/>
      <c r="C9" s="49"/>
      <c r="D9" s="49"/>
      <c r="F9" s="50"/>
      <c r="G9" s="50"/>
      <c r="H9" s="50"/>
    </row>
    <row r="10" spans="2:18" s="33" customFormat="1" ht="15" customHeight="1">
      <c r="B10" s="269" t="s">
        <v>313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82"/>
      <c r="R10" s="82"/>
    </row>
    <row r="11" spans="2:18" s="33" customFormat="1" ht="15" customHeight="1" thickBot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82"/>
      <c r="R11" s="82"/>
    </row>
    <row r="12" spans="2:16" s="33" customFormat="1" ht="27" customHeight="1" thickTop="1">
      <c r="B12" s="262" t="s">
        <v>124</v>
      </c>
      <c r="C12" s="264" t="s">
        <v>32</v>
      </c>
      <c r="D12" s="264" t="s">
        <v>128</v>
      </c>
      <c r="E12" s="264" t="s">
        <v>129</v>
      </c>
      <c r="F12" s="264" t="s">
        <v>75</v>
      </c>
      <c r="G12" s="264" t="s">
        <v>76</v>
      </c>
      <c r="H12" s="264" t="s">
        <v>77</v>
      </c>
      <c r="I12" s="264" t="s">
        <v>78</v>
      </c>
      <c r="J12" s="266" t="s">
        <v>79</v>
      </c>
      <c r="K12" s="266" t="s">
        <v>130</v>
      </c>
      <c r="L12" s="266" t="s">
        <v>131</v>
      </c>
      <c r="M12" s="266" t="s">
        <v>132</v>
      </c>
      <c r="N12" s="266" t="s">
        <v>133</v>
      </c>
      <c r="O12" s="266" t="s">
        <v>134</v>
      </c>
      <c r="P12" s="214" t="s">
        <v>123</v>
      </c>
    </row>
    <row r="13" spans="2:16" s="33" customFormat="1" ht="12.75">
      <c r="B13" s="263"/>
      <c r="C13" s="265"/>
      <c r="D13" s="265"/>
      <c r="E13" s="265"/>
      <c r="F13" s="265"/>
      <c r="G13" s="265"/>
      <c r="H13" s="265"/>
      <c r="I13" s="265"/>
      <c r="J13" s="267"/>
      <c r="K13" s="267"/>
      <c r="L13" s="267"/>
      <c r="M13" s="267"/>
      <c r="N13" s="267"/>
      <c r="O13" s="267"/>
      <c r="P13" s="215">
        <f>'Naslovna strana'!E18</f>
        <v>2015</v>
      </c>
    </row>
    <row r="14" spans="2:16" s="33" customFormat="1" ht="15" customHeight="1">
      <c r="B14" s="76" t="s">
        <v>4</v>
      </c>
      <c r="C14" s="77" t="s">
        <v>221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/>
    </row>
    <row r="15" spans="2:16" s="33" customFormat="1" ht="15" customHeight="1">
      <c r="B15" s="61" t="s">
        <v>5</v>
      </c>
      <c r="C15" s="62" t="s">
        <v>222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2:16" s="33" customFormat="1" ht="15" customHeight="1">
      <c r="B16" s="61" t="s">
        <v>6</v>
      </c>
      <c r="C16" s="62" t="s">
        <v>223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2:16" s="33" customFormat="1" ht="15" customHeight="1">
      <c r="B17" s="61" t="s">
        <v>50</v>
      </c>
      <c r="C17" s="62" t="s">
        <v>224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2:16" s="33" customFormat="1" ht="15" customHeight="1">
      <c r="B18" s="61" t="s">
        <v>12</v>
      </c>
      <c r="C18" s="62" t="s">
        <v>225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2:16" s="33" customFormat="1" ht="15" customHeight="1">
      <c r="B19" s="61" t="s">
        <v>62</v>
      </c>
      <c r="C19" s="62" t="s">
        <v>226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2:16" s="33" customFormat="1" ht="15" customHeight="1">
      <c r="B20" s="61" t="s">
        <v>63</v>
      </c>
      <c r="C20" s="62" t="s">
        <v>227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</row>
    <row r="21" spans="2:16" s="33" customFormat="1" ht="15" customHeight="1">
      <c r="B21" s="61" t="s">
        <v>74</v>
      </c>
      <c r="C21" s="65" t="s">
        <v>233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2:16" s="33" customFormat="1" ht="15" customHeight="1">
      <c r="B22" s="61" t="s">
        <v>106</v>
      </c>
      <c r="C22" s="65" t="s">
        <v>234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2:16" s="33" customFormat="1" ht="15" customHeight="1">
      <c r="B23" s="61" t="s">
        <v>107</v>
      </c>
      <c r="C23" s="62" t="s">
        <v>259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2:16" s="33" customFormat="1" ht="15" customHeight="1">
      <c r="B24" s="61" t="s">
        <v>108</v>
      </c>
      <c r="C24" s="65" t="s">
        <v>235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2:16" s="33" customFormat="1" ht="15" customHeight="1">
      <c r="B25" s="61" t="s">
        <v>109</v>
      </c>
      <c r="C25" s="65" t="s">
        <v>236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2:16" s="33" customFormat="1" ht="15" customHeight="1">
      <c r="B26" s="61" t="s">
        <v>177</v>
      </c>
      <c r="C26" s="62" t="s">
        <v>260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2:16" s="33" customFormat="1" ht="15" customHeight="1">
      <c r="B27" s="61" t="s">
        <v>178</v>
      </c>
      <c r="C27" s="62" t="s">
        <v>261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</row>
    <row r="28" spans="2:16" s="33" customFormat="1" ht="15" customHeight="1">
      <c r="B28" s="61" t="s">
        <v>179</v>
      </c>
      <c r="C28" s="62" t="s">
        <v>262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</row>
    <row r="29" spans="2:16" s="33" customFormat="1" ht="15" customHeight="1">
      <c r="B29" s="61" t="s">
        <v>180</v>
      </c>
      <c r="C29" s="62" t="s">
        <v>263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</row>
    <row r="30" spans="2:16" s="33" customFormat="1" ht="15" customHeight="1">
      <c r="B30" s="61" t="s">
        <v>181</v>
      </c>
      <c r="C30" s="62" t="s">
        <v>264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</row>
    <row r="31" spans="2:16" s="33" customFormat="1" ht="15" customHeight="1">
      <c r="B31" s="61" t="s">
        <v>182</v>
      </c>
      <c r="C31" s="62" t="s">
        <v>265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</row>
    <row r="32" spans="2:16" s="33" customFormat="1" ht="15" customHeight="1">
      <c r="B32" s="61" t="s">
        <v>183</v>
      </c>
      <c r="C32" s="62" t="s">
        <v>266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</row>
    <row r="33" spans="2:16" s="33" customFormat="1" ht="15" customHeight="1">
      <c r="B33" s="61" t="s">
        <v>184</v>
      </c>
      <c r="C33" s="62" t="s">
        <v>267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</row>
    <row r="34" spans="2:16" s="33" customFormat="1" ht="15" customHeight="1">
      <c r="B34" s="84" t="s">
        <v>185</v>
      </c>
      <c r="C34" s="81" t="s">
        <v>268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129"/>
    </row>
    <row r="35" spans="2:16" s="33" customFormat="1" ht="15" customHeight="1">
      <c r="B35" s="84" t="s">
        <v>186</v>
      </c>
      <c r="C35" s="81" t="s">
        <v>269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129"/>
    </row>
    <row r="36" spans="2:16" s="33" customFormat="1" ht="15" customHeight="1">
      <c r="B36" s="84" t="s">
        <v>187</v>
      </c>
      <c r="C36" s="81" t="s">
        <v>270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129"/>
    </row>
    <row r="37" spans="2:16" s="33" customFormat="1" ht="15" customHeight="1">
      <c r="B37" s="84" t="s">
        <v>190</v>
      </c>
      <c r="C37" s="81" t="s">
        <v>271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129"/>
    </row>
    <row r="38" spans="2:16" s="33" customFormat="1" ht="15" customHeight="1">
      <c r="B38" s="84" t="s">
        <v>191</v>
      </c>
      <c r="C38" s="81" t="s">
        <v>272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129"/>
    </row>
    <row r="39" spans="2:16" s="33" customFormat="1" ht="15" customHeight="1">
      <c r="B39" s="127" t="s">
        <v>192</v>
      </c>
      <c r="C39" s="113" t="s">
        <v>273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28"/>
    </row>
    <row r="40" spans="2:18" s="33" customFormat="1" ht="15" customHeight="1" thickBot="1">
      <c r="B40" s="68" t="s">
        <v>193</v>
      </c>
      <c r="C40" s="69" t="s">
        <v>211</v>
      </c>
      <c r="D40" s="70">
        <f>(D14*D27+D15*D28+D16*D29+D17*D30+D18*D31+D19*D32+D20*D33+D21*D34/12+D22*D35/12+D23*D36/12+D24*D37/12+D25*D38/12+D26*D39/12)/1000</f>
        <v>0</v>
      </c>
      <c r="E40" s="70">
        <f>(E14*E27+E15*E28+E16*E29+E17*E30+E18*E31+E19*E32+E20*E33+E21*E34/12+E22*E35/12+E23*E36/12+E24*E37/12+E25*E38/12+E26*E39/12)/1000</f>
        <v>0</v>
      </c>
      <c r="F40" s="70">
        <f>(F14*F27+F15*F28+F16*F29+F17*F30+F18*F31+F19*F32+F20*F33+F21*F34/12+F22*F35/12+F23*F36/12+F24*F37/12+F25*F38/12+F26*F39/12)/1000</f>
        <v>0</v>
      </c>
      <c r="G40" s="70">
        <f aca="true" t="shared" si="0" ref="G40:L40">(G14*G27+G15*G28+G16*G29+G17*G30+G18*G31+G19*G32+G20*G33+G21*G34/12+G22*G35/12+G23*G36/12+G24*G37/12+G25*G38/12+G26*G39/12)/1000</f>
        <v>0</v>
      </c>
      <c r="H40" s="70">
        <f t="shared" si="0"/>
        <v>0</v>
      </c>
      <c r="I40" s="70">
        <f>(I14*I27+I15*I28+I16*I29+I17*I30+I18*I31+I19*I32+I20*I33+I21*I34/12+I22*I35/12+I23*I36/12+I24*I37/12+I25*I38/12+I26*I39/12)/1000</f>
        <v>0</v>
      </c>
      <c r="J40" s="70">
        <f>(J14*J27+J15*J28+J16*J29+J17*J30+J18*J31+J19*J32+J20*J33+J21*J34/12+J22*J35/12+J23*J36/12+J24*J37/12+J25*J38/12+J26*J39/12)/1000</f>
        <v>0</v>
      </c>
      <c r="K40" s="70">
        <f t="shared" si="0"/>
        <v>0</v>
      </c>
      <c r="L40" s="70">
        <f t="shared" si="0"/>
        <v>0</v>
      </c>
      <c r="M40" s="70">
        <f>(M14*M27+M15*M28+M16*M29+M17*M30+M18*M31+M19*M32+M20*M33+M21*M34/12+M22*M35/12+M23*M36/12+M24*M37/12+M25*M38/12+M26*M39/12)/1000</f>
        <v>0</v>
      </c>
      <c r="N40" s="70">
        <f>(N14*N27+N15*N28+N16*N29+N17*N30+N18*N31+N19*N32+N20*N33+N21*N34/12+N22*N35/12+N23*N36/12+N24*N37/12+N25*N38/12+N26*N39/12)/1000</f>
        <v>0</v>
      </c>
      <c r="O40" s="70">
        <f>(O14*O27+O15*O28+O16*O29+O17*O30+O18*O31+O19*O32+O20*O33+O21*O34/12+O22*O35/12+O23*O36/12+O24*O37/12+O25*O38/12+O26*O39/12)/1000</f>
        <v>0</v>
      </c>
      <c r="P40" s="71">
        <f>SUM(D40:O40)</f>
        <v>0</v>
      </c>
      <c r="Q40" s="161"/>
      <c r="R40" s="52"/>
    </row>
    <row r="41" spans="2:18" s="33" customFormat="1" ht="15" customHeight="1" thickTop="1">
      <c r="B41" s="268" t="s">
        <v>306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12"/>
      <c r="R41" s="112"/>
    </row>
    <row r="42" spans="3:7" ht="15" customHeight="1">
      <c r="C42" s="9"/>
      <c r="D42" s="9"/>
      <c r="E42" s="9"/>
      <c r="F42" s="9"/>
      <c r="G42" s="9"/>
    </row>
    <row r="43" spans="3:7" ht="15" customHeight="1">
      <c r="C43" s="9"/>
      <c r="D43" s="9"/>
      <c r="E43" s="9"/>
      <c r="F43" s="9"/>
      <c r="G43" s="9"/>
    </row>
    <row r="44" spans="3:7" ht="15" customHeight="1">
      <c r="C44" s="9"/>
      <c r="D44" s="9"/>
      <c r="E44" s="9"/>
      <c r="F44" s="9"/>
      <c r="G44" s="9"/>
    </row>
    <row r="45" spans="3:7" ht="15" customHeight="1">
      <c r="C45" s="9"/>
      <c r="D45" s="9"/>
      <c r="E45" s="9"/>
      <c r="F45" s="9"/>
      <c r="G45" s="9"/>
    </row>
    <row r="46" spans="3:7" ht="15" customHeight="1">
      <c r="C46" s="9"/>
      <c r="D46" s="9"/>
      <c r="E46" s="9"/>
      <c r="F46" s="9"/>
      <c r="G46" s="9"/>
    </row>
    <row r="47" spans="3:7" ht="15" customHeight="1">
      <c r="C47" s="9"/>
      <c r="D47" s="9"/>
      <c r="E47" s="9"/>
      <c r="F47" s="9"/>
      <c r="G47" s="9"/>
    </row>
    <row r="48" spans="3:7" ht="15" customHeight="1">
      <c r="C48" s="9"/>
      <c r="D48" s="9"/>
      <c r="E48" s="9"/>
      <c r="F48" s="9"/>
      <c r="G48" s="9"/>
    </row>
    <row r="49" spans="3:7" ht="15" customHeight="1">
      <c r="C49" s="9"/>
      <c r="D49" s="9"/>
      <c r="E49" s="9"/>
      <c r="F49" s="9"/>
      <c r="G49" s="9"/>
    </row>
    <row r="50" spans="3:7" ht="15" customHeight="1">
      <c r="C50" s="9"/>
      <c r="D50" s="9"/>
      <c r="E50" s="9"/>
      <c r="F50" s="9"/>
      <c r="G50" s="9"/>
    </row>
    <row r="51" spans="3:7" ht="15" customHeight="1">
      <c r="C51" s="9"/>
      <c r="D51" s="9"/>
      <c r="E51" s="9"/>
      <c r="F51" s="9"/>
      <c r="G51" s="9"/>
    </row>
    <row r="52" spans="3:7" ht="15" customHeight="1">
      <c r="C52" s="9"/>
      <c r="D52" s="9"/>
      <c r="E52" s="9"/>
      <c r="F52" s="9"/>
      <c r="G52" s="9"/>
    </row>
    <row r="53" spans="3:7" ht="15" customHeight="1">
      <c r="C53" s="9"/>
      <c r="D53" s="9"/>
      <c r="E53" s="9"/>
      <c r="F53" s="9"/>
      <c r="G53" s="9"/>
    </row>
    <row r="54" spans="3:7" ht="15" customHeight="1">
      <c r="C54" s="9"/>
      <c r="D54" s="9"/>
      <c r="E54" s="9"/>
      <c r="F54" s="9"/>
      <c r="G54" s="9"/>
    </row>
    <row r="55" spans="3:7" ht="15" customHeight="1">
      <c r="C55" s="9"/>
      <c r="D55" s="9"/>
      <c r="E55" s="9"/>
      <c r="F55" s="9"/>
      <c r="G55" s="9"/>
    </row>
    <row r="56" spans="3:7" ht="15" customHeight="1">
      <c r="C56" s="9"/>
      <c r="D56" s="9"/>
      <c r="E56" s="9"/>
      <c r="F56" s="9"/>
      <c r="G56" s="9"/>
    </row>
    <row r="57" spans="3:7" ht="15" customHeight="1">
      <c r="C57" s="9"/>
      <c r="D57" s="9"/>
      <c r="E57" s="9"/>
      <c r="F57" s="9"/>
      <c r="G57" s="9"/>
    </row>
    <row r="58" spans="3:7" ht="15" customHeight="1">
      <c r="C58" s="9"/>
      <c r="D58" s="9"/>
      <c r="E58" s="9"/>
      <c r="F58" s="9"/>
      <c r="G58" s="9"/>
    </row>
  </sheetData>
  <sheetProtection/>
  <mergeCells count="17">
    <mergeCell ref="O12:O13"/>
    <mergeCell ref="I12:I13"/>
    <mergeCell ref="J12:J13"/>
    <mergeCell ref="K12:K13"/>
    <mergeCell ref="L12:L13"/>
    <mergeCell ref="M12:M13"/>
    <mergeCell ref="N12:N13"/>
    <mergeCell ref="B41:P41"/>
    <mergeCell ref="B7:E7"/>
    <mergeCell ref="B10:P10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17" right="0.17" top="1.91" bottom="0.21" header="0.17" footer="0.17"/>
  <pageSetup fitToHeight="1" fitToWidth="1" horizontalDpi="600" verticalDpi="600" orientation="landscape" scale="45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4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91" customWidth="1"/>
    <col min="2" max="2" width="8.8515625" style="94" customWidth="1"/>
    <col min="3" max="3" width="67.8515625" style="91" customWidth="1"/>
    <col min="4" max="5" width="14.28125" style="91" customWidth="1"/>
    <col min="6" max="6" width="14.140625" style="91" customWidth="1"/>
    <col min="7" max="16384" width="8.8515625" style="91" customWidth="1"/>
  </cols>
  <sheetData>
    <row r="1" spans="2:64" ht="15" customHeight="1">
      <c r="B1" s="90" t="s">
        <v>81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2:64" ht="15" customHeight="1">
      <c r="B2" s="9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2:64" ht="15" customHeight="1">
      <c r="B3" s="92" t="str">
        <f>+CONCATENATE('Naslovna strana'!$B$14," ",'Naslovna strana'!$E$14)</f>
        <v>Назив енергетског субјекта: 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2:64" ht="15" customHeight="1">
      <c r="B4" s="90" t="str">
        <f>+CONCATENATE('Naslovna strana'!$B$11," ",'Naslovna strana'!$C$11)</f>
        <v>Енергетска делатност: Јавно снабдевање природним гасом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2:64" ht="15" customHeight="1">
      <c r="B5" s="93" t="str">
        <f>+CONCATENATE('Naslovna strana'!$B$28," ",'Naslovna strana'!$E$28)</f>
        <v>Датум обраде: 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ht="15" customHeight="1">
      <c r="C6" s="95"/>
    </row>
    <row r="7" spans="2:6" ht="15" customHeight="1">
      <c r="B7" s="276" t="s">
        <v>314</v>
      </c>
      <c r="C7" s="276"/>
      <c r="D7" s="276"/>
      <c r="E7" s="276"/>
      <c r="F7" s="166"/>
    </row>
    <row r="8" spans="2:6" ht="15" customHeight="1" thickBot="1">
      <c r="B8" s="96"/>
      <c r="C8" s="96"/>
      <c r="D8" s="96"/>
      <c r="E8" s="96"/>
      <c r="F8" s="97"/>
    </row>
    <row r="9" spans="2:5" ht="15" customHeight="1" thickTop="1">
      <c r="B9" s="272" t="s">
        <v>124</v>
      </c>
      <c r="C9" s="274" t="s">
        <v>188</v>
      </c>
      <c r="D9" s="270" t="s">
        <v>141</v>
      </c>
      <c r="E9" s="201">
        <f>'Naslovna strana'!E18</f>
        <v>2015</v>
      </c>
    </row>
    <row r="10" spans="2:5" ht="15" customHeight="1">
      <c r="B10" s="273"/>
      <c r="C10" s="275"/>
      <c r="D10" s="271"/>
      <c r="E10" s="202" t="s">
        <v>123</v>
      </c>
    </row>
    <row r="11" spans="2:5" ht="15" customHeight="1">
      <c r="B11" s="98" t="s">
        <v>4</v>
      </c>
      <c r="C11" s="99" t="s">
        <v>212</v>
      </c>
      <c r="D11" s="100" t="s">
        <v>189</v>
      </c>
      <c r="E11" s="203"/>
    </row>
    <row r="12" spans="2:5" ht="15" customHeight="1">
      <c r="B12" s="101" t="s">
        <v>5</v>
      </c>
      <c r="C12" s="102" t="s">
        <v>215</v>
      </c>
      <c r="D12" s="103" t="s">
        <v>0</v>
      </c>
      <c r="E12" s="204">
        <f>+'1. Korekcioni element'!F12+'1. Korekcioni element'!F13+'1. Korekcioni element'!F14+'1. Korekcioni element'!F15-'1. Korekcioni element'!F17+'1. Korekcioni element'!F18</f>
        <v>0</v>
      </c>
    </row>
    <row r="13" spans="2:5" ht="15" customHeight="1" thickBot="1">
      <c r="B13" s="104" t="s">
        <v>6</v>
      </c>
      <c r="C13" s="105" t="s">
        <v>212</v>
      </c>
      <c r="D13" s="106" t="s">
        <v>0</v>
      </c>
      <c r="E13" s="107">
        <f>+E11*(E12/(1-E11))</f>
        <v>0</v>
      </c>
    </row>
    <row r="14" spans="3:6" ht="15" customHeight="1" thickTop="1">
      <c r="C14" s="92"/>
      <c r="D14" s="108"/>
      <c r="E14" s="108"/>
      <c r="F14" s="9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4">
    <mergeCell ref="D9:D10"/>
    <mergeCell ref="B9:B10"/>
    <mergeCell ref="C9:C10"/>
    <mergeCell ref="B7:E7"/>
  </mergeCells>
  <printOptions horizontalCentered="1" verticalCentered="1"/>
  <pageMargins left="0.15748031496062992" right="0.15748031496062992" top="0.23" bottom="0.7480314960629921" header="0.17" footer="0.31496062992125984"/>
  <pageSetup fitToHeight="1" fitToWidth="1" horizontalDpi="600" verticalDpi="600" orientation="landscape" paperSize="9" r:id="rId1"/>
  <headerFooter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81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9" customWidth="1"/>
    <col min="2" max="2" width="9.140625" style="114" customWidth="1"/>
    <col min="3" max="3" width="56.421875" style="2" customWidth="1"/>
    <col min="4" max="4" width="13.7109375" style="2" customWidth="1"/>
    <col min="5" max="5" width="13.7109375" style="9" customWidth="1"/>
    <col min="6" max="16384" width="8.8515625" style="9" customWidth="1"/>
  </cols>
  <sheetData>
    <row r="1" spans="2:63" ht="15" customHeight="1">
      <c r="B1" s="15" t="s">
        <v>81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92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90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93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2:5" s="33" customFormat="1" ht="15" customHeight="1">
      <c r="B7" s="269" t="s">
        <v>315</v>
      </c>
      <c r="C7" s="269"/>
      <c r="D7" s="269"/>
      <c r="E7" s="82"/>
    </row>
    <row r="8" spans="2:5" s="33" customFormat="1" ht="15" customHeight="1" thickBot="1">
      <c r="B8" s="114"/>
      <c r="C8" s="53"/>
      <c r="D8" s="193" t="s">
        <v>0</v>
      </c>
      <c r="E8" s="54"/>
    </row>
    <row r="9" spans="2:4" s="33" customFormat="1" ht="15" customHeight="1" thickTop="1">
      <c r="B9" s="228" t="s">
        <v>124</v>
      </c>
      <c r="C9" s="230" t="s">
        <v>32</v>
      </c>
      <c r="D9" s="171">
        <f>'Naslovna strana'!E18</f>
        <v>2015</v>
      </c>
    </row>
    <row r="10" spans="2:4" s="33" customFormat="1" ht="15" customHeight="1">
      <c r="B10" s="277"/>
      <c r="C10" s="278"/>
      <c r="D10" s="205" t="s">
        <v>123</v>
      </c>
    </row>
    <row r="11" spans="2:5" s="33" customFormat="1" ht="15" customHeight="1">
      <c r="B11" s="117" t="s">
        <v>4</v>
      </c>
      <c r="C11" s="118" t="s">
        <v>218</v>
      </c>
      <c r="D11" s="206"/>
      <c r="E11" s="52"/>
    </row>
    <row r="12" spans="2:5" s="33" customFormat="1" ht="15" customHeight="1">
      <c r="B12" s="85" t="s">
        <v>5</v>
      </c>
      <c r="C12" s="119" t="s">
        <v>216</v>
      </c>
      <c r="D12" s="207"/>
      <c r="E12" s="52"/>
    </row>
    <row r="13" spans="2:5" s="33" customFormat="1" ht="15" customHeight="1">
      <c r="B13" s="85" t="s">
        <v>6</v>
      </c>
      <c r="C13" s="119" t="s">
        <v>219</v>
      </c>
      <c r="D13" s="207"/>
      <c r="E13" s="52"/>
    </row>
    <row r="14" spans="2:5" s="33" customFormat="1" ht="15" customHeight="1">
      <c r="B14" s="120" t="s">
        <v>50</v>
      </c>
      <c r="C14" s="121" t="s">
        <v>217</v>
      </c>
      <c r="D14" s="207"/>
      <c r="E14" s="52"/>
    </row>
    <row r="15" spans="2:5" s="33" customFormat="1" ht="15" customHeight="1" thickBot="1">
      <c r="B15" s="72" t="s">
        <v>12</v>
      </c>
      <c r="C15" s="122" t="s">
        <v>220</v>
      </c>
      <c r="D15" s="123">
        <f>D11+D12+D13+D14</f>
        <v>0</v>
      </c>
      <c r="E15" s="52"/>
    </row>
    <row r="16" spans="2:5" s="33" customFormat="1" ht="15" customHeight="1" thickTop="1">
      <c r="B16" s="114"/>
      <c r="C16" s="52"/>
      <c r="D16" s="80"/>
      <c r="E16" s="52"/>
    </row>
    <row r="17" spans="2:4" s="33" customFormat="1" ht="15" customHeight="1">
      <c r="B17" s="114"/>
      <c r="C17" s="124"/>
      <c r="D17" s="125"/>
    </row>
    <row r="18" spans="3:4" ht="15" customHeight="1">
      <c r="C18" s="9"/>
      <c r="D18" s="9"/>
    </row>
    <row r="19" spans="3:4" ht="15" customHeight="1">
      <c r="C19" s="9"/>
      <c r="D19" s="9"/>
    </row>
    <row r="20" spans="3:4" ht="15" customHeight="1">
      <c r="C20" s="9"/>
      <c r="D20" s="9"/>
    </row>
    <row r="21" spans="3:4" ht="15" customHeight="1">
      <c r="C21" s="9"/>
      <c r="D21" s="9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</sheetData>
  <sheetProtection/>
  <mergeCells count="3">
    <mergeCell ref="B9:B10"/>
    <mergeCell ref="C9:C10"/>
    <mergeCell ref="B7:D7"/>
  </mergeCells>
  <printOptions horizontalCentered="1" verticalCentered="1"/>
  <pageMargins left="0.1968503937007874" right="0.1968503937007874" top="0.2755905511811024" bottom="1.1023622047244095" header="0.15748031496062992" footer="0.15748031496062992"/>
  <pageSetup fitToHeight="1" fitToWidth="1" horizontalDpi="600" verticalDpi="600" orientation="landscape" r:id="rId1"/>
  <headerFooter>
    <oddFooter>&amp;R&amp;"Arial Narrow,Regular"&amp;11Страна 1 од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55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82.8515625" style="9" customWidth="1"/>
    <col min="4" max="14" width="9.7109375" style="9" customWidth="1"/>
    <col min="15" max="15" width="9.7109375" style="38" customWidth="1"/>
    <col min="16" max="17" width="9.7109375" style="9" customWidth="1"/>
    <col min="18" max="16384" width="9.140625" style="9" customWidth="1"/>
  </cols>
  <sheetData>
    <row r="1" spans="2:66" ht="15" customHeight="1">
      <c r="B1" s="15" t="s">
        <v>81</v>
      </c>
      <c r="J1" s="1"/>
      <c r="K1" s="1"/>
      <c r="L1" s="1"/>
      <c r="M1" s="1"/>
      <c r="N1" s="1"/>
      <c r="O1" s="8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0:66" ht="15" customHeight="1">
      <c r="J2" s="1"/>
      <c r="K2" s="1"/>
      <c r="L2" s="1"/>
      <c r="M2" s="1"/>
      <c r="N2" s="1"/>
      <c r="O2" s="8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92" t="str">
        <f>+CONCATENATE('Naslovna strana'!$B$14," ",'Naslovna strana'!$E$14)</f>
        <v>Назив енергетског субјекта: </v>
      </c>
      <c r="J3" s="1"/>
      <c r="K3" s="1"/>
      <c r="L3" s="1"/>
      <c r="M3" s="1"/>
      <c r="N3" s="1"/>
      <c r="O3" s="8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5" customHeight="1">
      <c r="B4" s="15" t="s">
        <v>303</v>
      </c>
      <c r="J4" s="1"/>
      <c r="K4" s="1"/>
      <c r="L4" s="1"/>
      <c r="M4" s="1"/>
      <c r="N4" s="1"/>
      <c r="O4" s="8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93" t="str">
        <f>+CONCATENATE('Naslovna strana'!$B$28," ",'Naslovna strana'!$E$28)</f>
        <v>Датум обраде: </v>
      </c>
      <c r="J5" s="1"/>
      <c r="K5" s="1"/>
      <c r="L5" s="1"/>
      <c r="M5" s="1"/>
      <c r="N5" s="1"/>
      <c r="O5" s="8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ht="15" customHeight="1"/>
    <row r="7" ht="15" customHeight="1"/>
    <row r="8" spans="2:17" s="33" customFormat="1" ht="15" customHeight="1">
      <c r="B8" s="269" t="s">
        <v>316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</row>
    <row r="9" spans="2:15" s="33" customFormat="1" ht="15" customHeight="1" thickBot="1"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O9" s="130"/>
    </row>
    <row r="10" spans="2:17" s="33" customFormat="1" ht="18" customHeight="1" thickTop="1">
      <c r="B10" s="262" t="s">
        <v>124</v>
      </c>
      <c r="C10" s="264" t="s">
        <v>32</v>
      </c>
      <c r="D10" s="264" t="s">
        <v>128</v>
      </c>
      <c r="E10" s="264" t="s">
        <v>129</v>
      </c>
      <c r="F10" s="279" t="s">
        <v>75</v>
      </c>
      <c r="G10" s="280"/>
      <c r="H10" s="264" t="s">
        <v>76</v>
      </c>
      <c r="I10" s="264" t="s">
        <v>77</v>
      </c>
      <c r="J10" s="264" t="s">
        <v>78</v>
      </c>
      <c r="K10" s="266" t="s">
        <v>79</v>
      </c>
      <c r="L10" s="266" t="s">
        <v>130</v>
      </c>
      <c r="M10" s="266" t="s">
        <v>131</v>
      </c>
      <c r="N10" s="266" t="s">
        <v>132</v>
      </c>
      <c r="O10" s="266" t="s">
        <v>133</v>
      </c>
      <c r="P10" s="266" t="s">
        <v>134</v>
      </c>
      <c r="Q10" s="281">
        <f>'Naslovna strana'!E18</f>
        <v>2015</v>
      </c>
    </row>
    <row r="11" spans="2:17" s="33" customFormat="1" ht="12.75">
      <c r="B11" s="263"/>
      <c r="C11" s="265"/>
      <c r="D11" s="265"/>
      <c r="E11" s="265"/>
      <c r="F11" s="209" t="s">
        <v>274</v>
      </c>
      <c r="G11" s="209" t="s">
        <v>275</v>
      </c>
      <c r="H11" s="265"/>
      <c r="I11" s="265"/>
      <c r="J11" s="265"/>
      <c r="K11" s="267"/>
      <c r="L11" s="267"/>
      <c r="M11" s="267"/>
      <c r="N11" s="267"/>
      <c r="O11" s="267"/>
      <c r="P11" s="267"/>
      <c r="Q11" s="282"/>
    </row>
    <row r="12" spans="2:17" s="33" customFormat="1" ht="15" customHeight="1">
      <c r="B12" s="76" t="s">
        <v>4</v>
      </c>
      <c r="C12" s="77" t="s">
        <v>276</v>
      </c>
      <c r="D12" s="162">
        <f>+'5. Troskovi distribucije'!D14</f>
        <v>0</v>
      </c>
      <c r="E12" s="162">
        <f>+'5. Troskovi distribucije'!E14</f>
        <v>0</v>
      </c>
      <c r="F12" s="131"/>
      <c r="G12" s="131"/>
      <c r="H12" s="162">
        <f>+'5. Troskovi distribucije'!G14</f>
        <v>0</v>
      </c>
      <c r="I12" s="162">
        <f>+'5. Troskovi distribucije'!H14</f>
        <v>0</v>
      </c>
      <c r="J12" s="162">
        <f>+'5. Troskovi distribucije'!I14</f>
        <v>0</v>
      </c>
      <c r="K12" s="162">
        <f>+'5. Troskovi distribucije'!J14</f>
        <v>0</v>
      </c>
      <c r="L12" s="162">
        <f>+'5. Troskovi distribucije'!K14</f>
        <v>0</v>
      </c>
      <c r="M12" s="162">
        <f>+'5. Troskovi distribucije'!L14</f>
        <v>0</v>
      </c>
      <c r="N12" s="162">
        <f>+'5. Troskovi distribucije'!M14</f>
        <v>0</v>
      </c>
      <c r="O12" s="162">
        <f>+'5. Troskovi distribucije'!N14</f>
        <v>0</v>
      </c>
      <c r="P12" s="162">
        <f>+'5. Troskovi distribucije'!O14</f>
        <v>0</v>
      </c>
      <c r="Q12" s="165"/>
    </row>
    <row r="13" spans="2:17" s="33" customFormat="1" ht="15" customHeight="1">
      <c r="B13" s="61" t="s">
        <v>5</v>
      </c>
      <c r="C13" s="62" t="s">
        <v>277</v>
      </c>
      <c r="D13" s="162">
        <f>+'5. Troskovi distribucije'!D15</f>
        <v>0</v>
      </c>
      <c r="E13" s="162">
        <f>+'5. Troskovi distribucije'!E15</f>
        <v>0</v>
      </c>
      <c r="F13" s="131"/>
      <c r="G13" s="131"/>
      <c r="H13" s="162">
        <f>+'5. Troskovi distribucije'!G15</f>
        <v>0</v>
      </c>
      <c r="I13" s="162">
        <f>+'5. Troskovi distribucije'!H15</f>
        <v>0</v>
      </c>
      <c r="J13" s="162">
        <f>+'5. Troskovi distribucije'!I15</f>
        <v>0</v>
      </c>
      <c r="K13" s="162">
        <f>+'5. Troskovi distribucije'!J15</f>
        <v>0</v>
      </c>
      <c r="L13" s="162">
        <f>+'5. Troskovi distribucije'!K15</f>
        <v>0</v>
      </c>
      <c r="M13" s="162">
        <f>+'5. Troskovi distribucije'!L15</f>
        <v>0</v>
      </c>
      <c r="N13" s="162">
        <f>+'5. Troskovi distribucije'!M15</f>
        <v>0</v>
      </c>
      <c r="O13" s="162">
        <f>+'5. Troskovi distribucije'!N15</f>
        <v>0</v>
      </c>
      <c r="P13" s="162">
        <f>+'5. Troskovi distribucije'!O15</f>
        <v>0</v>
      </c>
      <c r="Q13" s="21"/>
    </row>
    <row r="14" spans="2:17" s="33" customFormat="1" ht="15" customHeight="1">
      <c r="B14" s="61" t="s">
        <v>6</v>
      </c>
      <c r="C14" s="62" t="s">
        <v>278</v>
      </c>
      <c r="D14" s="162">
        <f>+'5. Troskovi distribucije'!D16</f>
        <v>0</v>
      </c>
      <c r="E14" s="162">
        <f>+'5. Troskovi distribucije'!E16</f>
        <v>0</v>
      </c>
      <c r="F14" s="131"/>
      <c r="G14" s="131"/>
      <c r="H14" s="162">
        <f>+'5. Troskovi distribucije'!G16</f>
        <v>0</v>
      </c>
      <c r="I14" s="162">
        <f>+'5. Troskovi distribucije'!H16</f>
        <v>0</v>
      </c>
      <c r="J14" s="162">
        <f>+'5. Troskovi distribucije'!I16</f>
        <v>0</v>
      </c>
      <c r="K14" s="162">
        <f>+'5. Troskovi distribucije'!J16</f>
        <v>0</v>
      </c>
      <c r="L14" s="162">
        <f>+'5. Troskovi distribucije'!K16</f>
        <v>0</v>
      </c>
      <c r="M14" s="162">
        <f>+'5. Troskovi distribucije'!L16</f>
        <v>0</v>
      </c>
      <c r="N14" s="162">
        <f>+'5. Troskovi distribucije'!M16</f>
        <v>0</v>
      </c>
      <c r="O14" s="162">
        <f>+'5. Troskovi distribucije'!N16</f>
        <v>0</v>
      </c>
      <c r="P14" s="162">
        <f>+'5. Troskovi distribucije'!O16</f>
        <v>0</v>
      </c>
      <c r="Q14" s="21"/>
    </row>
    <row r="15" spans="2:17" s="33" customFormat="1" ht="15" customHeight="1">
      <c r="B15" s="61" t="s">
        <v>50</v>
      </c>
      <c r="C15" s="62" t="s">
        <v>279</v>
      </c>
      <c r="D15" s="162">
        <f>+'5. Troskovi distribucije'!D17</f>
        <v>0</v>
      </c>
      <c r="E15" s="162">
        <f>+'5. Troskovi distribucije'!E17</f>
        <v>0</v>
      </c>
      <c r="F15" s="131"/>
      <c r="G15" s="131"/>
      <c r="H15" s="162">
        <f>+'5. Troskovi distribucije'!G17</f>
        <v>0</v>
      </c>
      <c r="I15" s="162">
        <f>+'5. Troskovi distribucije'!H17</f>
        <v>0</v>
      </c>
      <c r="J15" s="162">
        <f>+'5. Troskovi distribucije'!I17</f>
        <v>0</v>
      </c>
      <c r="K15" s="162">
        <f>+'5. Troskovi distribucije'!J17</f>
        <v>0</v>
      </c>
      <c r="L15" s="162">
        <f>+'5. Troskovi distribucije'!K17</f>
        <v>0</v>
      </c>
      <c r="M15" s="162">
        <f>+'5. Troskovi distribucije'!L17</f>
        <v>0</v>
      </c>
      <c r="N15" s="162">
        <f>+'5. Troskovi distribucije'!M17</f>
        <v>0</v>
      </c>
      <c r="O15" s="162">
        <f>+'5. Troskovi distribucije'!N17</f>
        <v>0</v>
      </c>
      <c r="P15" s="162">
        <f>+'5. Troskovi distribucije'!O17</f>
        <v>0</v>
      </c>
      <c r="Q15" s="21"/>
    </row>
    <row r="16" spans="2:17" s="33" customFormat="1" ht="15" customHeight="1">
      <c r="B16" s="61" t="s">
        <v>12</v>
      </c>
      <c r="C16" s="62" t="s">
        <v>280</v>
      </c>
      <c r="D16" s="162">
        <f>+'5. Troskovi distribucije'!D18</f>
        <v>0</v>
      </c>
      <c r="E16" s="162">
        <f>+'5. Troskovi distribucije'!E18</f>
        <v>0</v>
      </c>
      <c r="F16" s="131"/>
      <c r="G16" s="131"/>
      <c r="H16" s="162">
        <f>+'5. Troskovi distribucije'!G18</f>
        <v>0</v>
      </c>
      <c r="I16" s="162">
        <f>+'5. Troskovi distribucije'!H18</f>
        <v>0</v>
      </c>
      <c r="J16" s="162">
        <f>+'5. Troskovi distribucije'!I18</f>
        <v>0</v>
      </c>
      <c r="K16" s="162">
        <f>+'5. Troskovi distribucije'!J18</f>
        <v>0</v>
      </c>
      <c r="L16" s="162">
        <f>+'5. Troskovi distribucije'!K18</f>
        <v>0</v>
      </c>
      <c r="M16" s="162">
        <f>+'5. Troskovi distribucije'!L18</f>
        <v>0</v>
      </c>
      <c r="N16" s="162">
        <f>+'5. Troskovi distribucije'!M18</f>
        <v>0</v>
      </c>
      <c r="O16" s="162">
        <f>+'5. Troskovi distribucije'!N18</f>
        <v>0</v>
      </c>
      <c r="P16" s="162">
        <f>+'5. Troskovi distribucije'!O18</f>
        <v>0</v>
      </c>
      <c r="Q16" s="21"/>
    </row>
    <row r="17" spans="2:17" s="33" customFormat="1" ht="15" customHeight="1">
      <c r="B17" s="61" t="s">
        <v>62</v>
      </c>
      <c r="C17" s="62" t="s">
        <v>281</v>
      </c>
      <c r="D17" s="162">
        <f>+'5. Troskovi distribucije'!D19</f>
        <v>0</v>
      </c>
      <c r="E17" s="162">
        <f>+'5. Troskovi distribucije'!E19</f>
        <v>0</v>
      </c>
      <c r="F17" s="131"/>
      <c r="G17" s="131"/>
      <c r="H17" s="162">
        <f>+'5. Troskovi distribucije'!G19</f>
        <v>0</v>
      </c>
      <c r="I17" s="162">
        <f>+'5. Troskovi distribucije'!H19</f>
        <v>0</v>
      </c>
      <c r="J17" s="162">
        <f>+'5. Troskovi distribucije'!I19</f>
        <v>0</v>
      </c>
      <c r="K17" s="162">
        <f>+'5. Troskovi distribucije'!J19</f>
        <v>0</v>
      </c>
      <c r="L17" s="162">
        <f>+'5. Troskovi distribucije'!K19</f>
        <v>0</v>
      </c>
      <c r="M17" s="162">
        <f>+'5. Troskovi distribucije'!L19</f>
        <v>0</v>
      </c>
      <c r="N17" s="162">
        <f>+'5. Troskovi distribucije'!M19</f>
        <v>0</v>
      </c>
      <c r="O17" s="162">
        <f>+'5. Troskovi distribucije'!N19</f>
        <v>0</v>
      </c>
      <c r="P17" s="162">
        <f>+'5. Troskovi distribucije'!O19</f>
        <v>0</v>
      </c>
      <c r="Q17" s="21"/>
    </row>
    <row r="18" spans="2:17" s="33" customFormat="1" ht="15" customHeight="1">
      <c r="B18" s="61" t="s">
        <v>63</v>
      </c>
      <c r="C18" s="62" t="s">
        <v>282</v>
      </c>
      <c r="D18" s="162">
        <f>+'5. Troskovi distribucije'!D20</f>
        <v>0</v>
      </c>
      <c r="E18" s="162">
        <f>+'5. Troskovi distribucije'!E20</f>
        <v>0</v>
      </c>
      <c r="F18" s="131"/>
      <c r="G18" s="131"/>
      <c r="H18" s="162">
        <f>+'5. Troskovi distribucije'!G20</f>
        <v>0</v>
      </c>
      <c r="I18" s="162">
        <f>+'5. Troskovi distribucije'!H20</f>
        <v>0</v>
      </c>
      <c r="J18" s="162">
        <f>+'5. Troskovi distribucije'!I20</f>
        <v>0</v>
      </c>
      <c r="K18" s="162">
        <f>+'5. Troskovi distribucije'!J20</f>
        <v>0</v>
      </c>
      <c r="L18" s="162">
        <f>+'5. Troskovi distribucije'!K20</f>
        <v>0</v>
      </c>
      <c r="M18" s="162">
        <f>+'5. Troskovi distribucije'!L20</f>
        <v>0</v>
      </c>
      <c r="N18" s="162">
        <f>+'5. Troskovi distribucije'!M20</f>
        <v>0</v>
      </c>
      <c r="O18" s="162">
        <f>+'5. Troskovi distribucije'!N20</f>
        <v>0</v>
      </c>
      <c r="P18" s="162">
        <f>+'5. Troskovi distribucije'!O20</f>
        <v>0</v>
      </c>
      <c r="Q18" s="21"/>
    </row>
    <row r="19" spans="2:17" s="33" customFormat="1" ht="15" customHeight="1">
      <c r="B19" s="61" t="s">
        <v>74</v>
      </c>
      <c r="C19" s="65" t="s">
        <v>283</v>
      </c>
      <c r="D19" s="162">
        <f>+'5. Troskovi distribucije'!D21</f>
        <v>0</v>
      </c>
      <c r="E19" s="162">
        <f>+'5. Troskovi distribucije'!E21</f>
        <v>0</v>
      </c>
      <c r="F19" s="283"/>
      <c r="G19" s="284"/>
      <c r="H19" s="162">
        <f>+'5. Troskovi distribucije'!G21</f>
        <v>0</v>
      </c>
      <c r="I19" s="162">
        <f>+'5. Troskovi distribucije'!H21</f>
        <v>0</v>
      </c>
      <c r="J19" s="162">
        <f>+'5. Troskovi distribucije'!I21</f>
        <v>0</v>
      </c>
      <c r="K19" s="162">
        <f>+'5. Troskovi distribucije'!J21</f>
        <v>0</v>
      </c>
      <c r="L19" s="162">
        <f>+'5. Troskovi distribucije'!K21</f>
        <v>0</v>
      </c>
      <c r="M19" s="162">
        <f>+'5. Troskovi distribucije'!L21</f>
        <v>0</v>
      </c>
      <c r="N19" s="162">
        <f>+'5. Troskovi distribucije'!M21</f>
        <v>0</v>
      </c>
      <c r="O19" s="162">
        <f>+'5. Troskovi distribucije'!N21</f>
        <v>0</v>
      </c>
      <c r="P19" s="162">
        <f>+'5. Troskovi distribucije'!O21</f>
        <v>0</v>
      </c>
      <c r="Q19" s="21"/>
    </row>
    <row r="20" spans="2:17" s="33" customFormat="1" ht="15" customHeight="1">
      <c r="B20" s="61" t="s">
        <v>106</v>
      </c>
      <c r="C20" s="65" t="s">
        <v>284</v>
      </c>
      <c r="D20" s="162">
        <f>+'5. Troskovi distribucije'!D22</f>
        <v>0</v>
      </c>
      <c r="E20" s="162">
        <f>+'5. Troskovi distribucije'!E22</f>
        <v>0</v>
      </c>
      <c r="F20" s="283"/>
      <c r="G20" s="284"/>
      <c r="H20" s="162">
        <f>+'5. Troskovi distribucije'!G22</f>
        <v>0</v>
      </c>
      <c r="I20" s="162">
        <f>+'5. Troskovi distribucije'!H22</f>
        <v>0</v>
      </c>
      <c r="J20" s="162">
        <f>+'5. Troskovi distribucije'!I22</f>
        <v>0</v>
      </c>
      <c r="K20" s="162">
        <f>+'5. Troskovi distribucije'!J22</f>
        <v>0</v>
      </c>
      <c r="L20" s="162">
        <f>+'5. Troskovi distribucije'!K22</f>
        <v>0</v>
      </c>
      <c r="M20" s="162">
        <f>+'5. Troskovi distribucije'!L22</f>
        <v>0</v>
      </c>
      <c r="N20" s="162">
        <f>+'5. Troskovi distribucije'!M22</f>
        <v>0</v>
      </c>
      <c r="O20" s="162">
        <f>+'5. Troskovi distribucije'!N22</f>
        <v>0</v>
      </c>
      <c r="P20" s="162">
        <f>+'5. Troskovi distribucije'!O22</f>
        <v>0</v>
      </c>
      <c r="Q20" s="21"/>
    </row>
    <row r="21" spans="2:17" s="33" customFormat="1" ht="15" customHeight="1">
      <c r="B21" s="61" t="s">
        <v>107</v>
      </c>
      <c r="C21" s="62" t="s">
        <v>285</v>
      </c>
      <c r="D21" s="162">
        <f>+'5. Troskovi distribucije'!D23</f>
        <v>0</v>
      </c>
      <c r="E21" s="162">
        <f>+'5. Troskovi distribucije'!E23</f>
        <v>0</v>
      </c>
      <c r="F21" s="283"/>
      <c r="G21" s="284"/>
      <c r="H21" s="162">
        <f>+'5. Troskovi distribucije'!G23</f>
        <v>0</v>
      </c>
      <c r="I21" s="162">
        <f>+'5. Troskovi distribucije'!H23</f>
        <v>0</v>
      </c>
      <c r="J21" s="162">
        <f>+'5. Troskovi distribucije'!I23</f>
        <v>0</v>
      </c>
      <c r="K21" s="162">
        <f>+'5. Troskovi distribucije'!J23</f>
        <v>0</v>
      </c>
      <c r="L21" s="162">
        <f>+'5. Troskovi distribucije'!K23</f>
        <v>0</v>
      </c>
      <c r="M21" s="162">
        <f>+'5. Troskovi distribucije'!L23</f>
        <v>0</v>
      </c>
      <c r="N21" s="162">
        <f>+'5. Troskovi distribucije'!M23</f>
        <v>0</v>
      </c>
      <c r="O21" s="162">
        <f>+'5. Troskovi distribucije'!N23</f>
        <v>0</v>
      </c>
      <c r="P21" s="162">
        <f>+'5. Troskovi distribucije'!O23</f>
        <v>0</v>
      </c>
      <c r="Q21" s="21"/>
    </row>
    <row r="22" spans="2:17" s="33" customFormat="1" ht="15" customHeight="1">
      <c r="B22" s="61" t="s">
        <v>108</v>
      </c>
      <c r="C22" s="65" t="s">
        <v>286</v>
      </c>
      <c r="D22" s="162">
        <f>+'5. Troskovi distribucije'!D24</f>
        <v>0</v>
      </c>
      <c r="E22" s="162">
        <f>+'5. Troskovi distribucije'!E24</f>
        <v>0</v>
      </c>
      <c r="F22" s="283"/>
      <c r="G22" s="284"/>
      <c r="H22" s="162">
        <f>+'5. Troskovi distribucije'!G24</f>
        <v>0</v>
      </c>
      <c r="I22" s="162">
        <f>+'5. Troskovi distribucije'!H24</f>
        <v>0</v>
      </c>
      <c r="J22" s="162">
        <f>+'5. Troskovi distribucije'!I24</f>
        <v>0</v>
      </c>
      <c r="K22" s="162">
        <f>+'5. Troskovi distribucije'!J24</f>
        <v>0</v>
      </c>
      <c r="L22" s="162">
        <f>+'5. Troskovi distribucije'!K24</f>
        <v>0</v>
      </c>
      <c r="M22" s="162">
        <f>+'5. Troskovi distribucije'!L24</f>
        <v>0</v>
      </c>
      <c r="N22" s="162">
        <f>+'5. Troskovi distribucije'!M24</f>
        <v>0</v>
      </c>
      <c r="O22" s="162">
        <f>+'5. Troskovi distribucije'!N24</f>
        <v>0</v>
      </c>
      <c r="P22" s="162">
        <f>+'5. Troskovi distribucije'!O24</f>
        <v>0</v>
      </c>
      <c r="Q22" s="21"/>
    </row>
    <row r="23" spans="2:17" s="33" customFormat="1" ht="15" customHeight="1">
      <c r="B23" s="61" t="s">
        <v>109</v>
      </c>
      <c r="C23" s="65" t="s">
        <v>287</v>
      </c>
      <c r="D23" s="162">
        <f>+'5. Troskovi distribucije'!D25</f>
        <v>0</v>
      </c>
      <c r="E23" s="162">
        <f>+'5. Troskovi distribucije'!E25</f>
        <v>0</v>
      </c>
      <c r="F23" s="283"/>
      <c r="G23" s="284"/>
      <c r="H23" s="162">
        <f>+'5. Troskovi distribucije'!G25</f>
        <v>0</v>
      </c>
      <c r="I23" s="162">
        <f>+'5. Troskovi distribucije'!H25</f>
        <v>0</v>
      </c>
      <c r="J23" s="162">
        <f>+'5. Troskovi distribucije'!I25</f>
        <v>0</v>
      </c>
      <c r="K23" s="162">
        <f>+'5. Troskovi distribucije'!J25</f>
        <v>0</v>
      </c>
      <c r="L23" s="162">
        <f>+'5. Troskovi distribucije'!K25</f>
        <v>0</v>
      </c>
      <c r="M23" s="162">
        <f>+'5. Troskovi distribucije'!L25</f>
        <v>0</v>
      </c>
      <c r="N23" s="162">
        <f>+'5. Troskovi distribucije'!M25</f>
        <v>0</v>
      </c>
      <c r="O23" s="162">
        <f>+'5. Troskovi distribucije'!N25</f>
        <v>0</v>
      </c>
      <c r="P23" s="162">
        <f>+'5. Troskovi distribucije'!O25</f>
        <v>0</v>
      </c>
      <c r="Q23" s="21"/>
    </row>
    <row r="24" spans="2:17" s="33" customFormat="1" ht="15" customHeight="1">
      <c r="B24" s="61" t="s">
        <v>177</v>
      </c>
      <c r="C24" s="62" t="s">
        <v>288</v>
      </c>
      <c r="D24" s="162">
        <f>+'5. Troskovi distribucije'!D26</f>
        <v>0</v>
      </c>
      <c r="E24" s="162">
        <f>+'5. Troskovi distribucije'!E26</f>
        <v>0</v>
      </c>
      <c r="F24" s="283"/>
      <c r="G24" s="284"/>
      <c r="H24" s="162">
        <f>+'5. Troskovi distribucije'!G26</f>
        <v>0</v>
      </c>
      <c r="I24" s="162">
        <f>+'5. Troskovi distribucije'!H26</f>
        <v>0</v>
      </c>
      <c r="J24" s="162">
        <f>+'5. Troskovi distribucije'!I26</f>
        <v>0</v>
      </c>
      <c r="K24" s="162">
        <f>+'5. Troskovi distribucije'!J26</f>
        <v>0</v>
      </c>
      <c r="L24" s="162">
        <f>+'5. Troskovi distribucije'!K26</f>
        <v>0</v>
      </c>
      <c r="M24" s="162">
        <f>+'5. Troskovi distribucije'!L26</f>
        <v>0</v>
      </c>
      <c r="N24" s="162">
        <f>+'5. Troskovi distribucije'!M26</f>
        <v>0</v>
      </c>
      <c r="O24" s="162">
        <f>+'5. Troskovi distribucije'!N26</f>
        <v>0</v>
      </c>
      <c r="P24" s="162">
        <f>+'5. Troskovi distribucije'!O26</f>
        <v>0</v>
      </c>
      <c r="Q24" s="21"/>
    </row>
    <row r="25" spans="2:17" s="33" customFormat="1" ht="15" customHeight="1">
      <c r="B25" s="61" t="s">
        <v>178</v>
      </c>
      <c r="C25" s="62" t="s">
        <v>239</v>
      </c>
      <c r="D25" s="131"/>
      <c r="E25" s="131"/>
      <c r="F25" s="283"/>
      <c r="G25" s="284"/>
      <c r="H25" s="131"/>
      <c r="I25" s="131"/>
      <c r="J25" s="131"/>
      <c r="K25" s="131"/>
      <c r="L25" s="131"/>
      <c r="M25" s="131"/>
      <c r="N25" s="131"/>
      <c r="O25" s="160"/>
      <c r="P25" s="131"/>
      <c r="Q25" s="21"/>
    </row>
    <row r="26" spans="2:17" s="33" customFormat="1" ht="15" customHeight="1">
      <c r="B26" s="61" t="s">
        <v>179</v>
      </c>
      <c r="C26" s="62" t="s">
        <v>240</v>
      </c>
      <c r="D26" s="131"/>
      <c r="E26" s="131"/>
      <c r="F26" s="283"/>
      <c r="G26" s="284"/>
      <c r="H26" s="131"/>
      <c r="I26" s="131"/>
      <c r="J26" s="131"/>
      <c r="K26" s="131"/>
      <c r="L26" s="131"/>
      <c r="M26" s="131"/>
      <c r="N26" s="131"/>
      <c r="O26" s="160"/>
      <c r="P26" s="131"/>
      <c r="Q26" s="21"/>
    </row>
    <row r="27" spans="2:17" s="33" customFormat="1" ht="15" customHeight="1">
      <c r="B27" s="61" t="s">
        <v>180</v>
      </c>
      <c r="C27" s="62" t="s">
        <v>241</v>
      </c>
      <c r="D27" s="131"/>
      <c r="E27" s="131"/>
      <c r="F27" s="283"/>
      <c r="G27" s="284"/>
      <c r="H27" s="131"/>
      <c r="I27" s="131"/>
      <c r="J27" s="131"/>
      <c r="K27" s="131"/>
      <c r="L27" s="131"/>
      <c r="M27" s="131"/>
      <c r="N27" s="131"/>
      <c r="O27" s="160"/>
      <c r="P27" s="131"/>
      <c r="Q27" s="21"/>
    </row>
    <row r="28" spans="2:17" s="33" customFormat="1" ht="15" customHeight="1">
      <c r="B28" s="61" t="s">
        <v>181</v>
      </c>
      <c r="C28" s="62" t="s">
        <v>242</v>
      </c>
      <c r="D28" s="131"/>
      <c r="E28" s="131"/>
      <c r="F28" s="283"/>
      <c r="G28" s="284"/>
      <c r="H28" s="131"/>
      <c r="I28" s="131"/>
      <c r="J28" s="131"/>
      <c r="K28" s="131"/>
      <c r="L28" s="131"/>
      <c r="M28" s="131"/>
      <c r="N28" s="131"/>
      <c r="O28" s="160"/>
      <c r="P28" s="131"/>
      <c r="Q28" s="21"/>
    </row>
    <row r="29" spans="2:17" s="33" customFormat="1" ht="15" customHeight="1">
      <c r="B29" s="61" t="s">
        <v>182</v>
      </c>
      <c r="C29" s="62" t="s">
        <v>243</v>
      </c>
      <c r="D29" s="131"/>
      <c r="E29" s="131"/>
      <c r="F29" s="283"/>
      <c r="G29" s="284"/>
      <c r="H29" s="131"/>
      <c r="I29" s="131"/>
      <c r="J29" s="131"/>
      <c r="K29" s="131"/>
      <c r="L29" s="131"/>
      <c r="M29" s="131"/>
      <c r="N29" s="131"/>
      <c r="O29" s="160"/>
      <c r="P29" s="131"/>
      <c r="Q29" s="21"/>
    </row>
    <row r="30" spans="2:17" s="33" customFormat="1" ht="15" customHeight="1">
      <c r="B30" s="61" t="s">
        <v>183</v>
      </c>
      <c r="C30" s="62" t="s">
        <v>244</v>
      </c>
      <c r="D30" s="131"/>
      <c r="E30" s="131"/>
      <c r="F30" s="283"/>
      <c r="G30" s="284"/>
      <c r="H30" s="131"/>
      <c r="I30" s="131"/>
      <c r="J30" s="131"/>
      <c r="K30" s="131"/>
      <c r="L30" s="131"/>
      <c r="M30" s="131"/>
      <c r="N30" s="131"/>
      <c r="O30" s="160"/>
      <c r="P30" s="131"/>
      <c r="Q30" s="21"/>
    </row>
    <row r="31" spans="2:17" s="33" customFormat="1" ht="15" customHeight="1">
      <c r="B31" s="61" t="s">
        <v>184</v>
      </c>
      <c r="C31" s="62" t="s">
        <v>245</v>
      </c>
      <c r="D31" s="131"/>
      <c r="E31" s="131"/>
      <c r="F31" s="283"/>
      <c r="G31" s="284"/>
      <c r="H31" s="131"/>
      <c r="I31" s="131"/>
      <c r="J31" s="131"/>
      <c r="K31" s="131"/>
      <c r="L31" s="131"/>
      <c r="M31" s="131"/>
      <c r="N31" s="131"/>
      <c r="O31" s="160"/>
      <c r="P31" s="131"/>
      <c r="Q31" s="21"/>
    </row>
    <row r="32" spans="2:17" s="33" customFormat="1" ht="15" customHeight="1">
      <c r="B32" s="61" t="s">
        <v>185</v>
      </c>
      <c r="C32" s="62" t="s">
        <v>289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159"/>
      <c r="P32" s="66"/>
      <c r="Q32" s="156"/>
    </row>
    <row r="33" spans="2:17" s="33" customFormat="1" ht="15" customHeight="1">
      <c r="B33" s="61" t="s">
        <v>186</v>
      </c>
      <c r="C33" s="62" t="s">
        <v>290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59"/>
      <c r="P33" s="66"/>
      <c r="Q33" s="156"/>
    </row>
    <row r="34" spans="2:17" s="33" customFormat="1" ht="15" customHeight="1">
      <c r="B34" s="61" t="s">
        <v>187</v>
      </c>
      <c r="C34" s="62" t="s">
        <v>291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159"/>
      <c r="P34" s="66"/>
      <c r="Q34" s="156"/>
    </row>
    <row r="35" spans="2:17" s="33" customFormat="1" ht="15" customHeight="1">
      <c r="B35" s="61" t="s">
        <v>190</v>
      </c>
      <c r="C35" s="62" t="s">
        <v>292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159"/>
      <c r="P35" s="66"/>
      <c r="Q35" s="156"/>
    </row>
    <row r="36" spans="2:17" s="33" customFormat="1" ht="15" customHeight="1">
      <c r="B36" s="61" t="s">
        <v>191</v>
      </c>
      <c r="C36" s="62" t="s">
        <v>293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159"/>
      <c r="P36" s="66"/>
      <c r="Q36" s="156"/>
    </row>
    <row r="37" spans="2:17" s="33" customFormat="1" ht="15" customHeight="1">
      <c r="B37" s="61" t="s">
        <v>192</v>
      </c>
      <c r="C37" s="62" t="s">
        <v>294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159"/>
      <c r="P37" s="66"/>
      <c r="Q37" s="156"/>
    </row>
    <row r="38" spans="2:17" s="33" customFormat="1" ht="15" customHeight="1">
      <c r="B38" s="61" t="s">
        <v>193</v>
      </c>
      <c r="C38" s="62" t="s">
        <v>295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159"/>
      <c r="P38" s="66"/>
      <c r="Q38" s="156"/>
    </row>
    <row r="39" spans="2:17" s="33" customFormat="1" ht="15" customHeight="1">
      <c r="B39" s="61" t="s">
        <v>194</v>
      </c>
      <c r="C39" s="62" t="s">
        <v>296</v>
      </c>
      <c r="D39" s="66"/>
      <c r="E39" s="66"/>
      <c r="F39" s="285"/>
      <c r="G39" s="286"/>
      <c r="H39" s="66"/>
      <c r="I39" s="66"/>
      <c r="J39" s="66"/>
      <c r="K39" s="66"/>
      <c r="L39" s="66"/>
      <c r="M39" s="66"/>
      <c r="N39" s="66"/>
      <c r="O39" s="159"/>
      <c r="P39" s="66"/>
      <c r="Q39" s="156"/>
    </row>
    <row r="40" spans="2:17" s="33" customFormat="1" ht="15" customHeight="1">
      <c r="B40" s="61" t="s">
        <v>195</v>
      </c>
      <c r="C40" s="62" t="s">
        <v>297</v>
      </c>
      <c r="D40" s="66"/>
      <c r="E40" s="66"/>
      <c r="F40" s="285"/>
      <c r="G40" s="286"/>
      <c r="H40" s="66"/>
      <c r="I40" s="66"/>
      <c r="J40" s="66"/>
      <c r="K40" s="66"/>
      <c r="L40" s="66"/>
      <c r="M40" s="66"/>
      <c r="N40" s="66"/>
      <c r="O40" s="159"/>
      <c r="P40" s="66"/>
      <c r="Q40" s="156"/>
    </row>
    <row r="41" spans="2:17" s="33" customFormat="1" ht="15" customHeight="1">
      <c r="B41" s="61" t="s">
        <v>196</v>
      </c>
      <c r="C41" s="62" t="s">
        <v>298</v>
      </c>
      <c r="D41" s="66"/>
      <c r="E41" s="66"/>
      <c r="F41" s="285"/>
      <c r="G41" s="286"/>
      <c r="H41" s="66"/>
      <c r="I41" s="66"/>
      <c r="J41" s="66"/>
      <c r="K41" s="66"/>
      <c r="L41" s="66"/>
      <c r="M41" s="66"/>
      <c r="N41" s="66"/>
      <c r="O41" s="159"/>
      <c r="P41" s="66"/>
      <c r="Q41" s="156"/>
    </row>
    <row r="42" spans="2:17" s="33" customFormat="1" ht="15" customHeight="1">
      <c r="B42" s="61" t="s">
        <v>197</v>
      </c>
      <c r="C42" s="62" t="s">
        <v>299</v>
      </c>
      <c r="D42" s="66"/>
      <c r="E42" s="66"/>
      <c r="F42" s="285"/>
      <c r="G42" s="286"/>
      <c r="H42" s="66"/>
      <c r="I42" s="66"/>
      <c r="J42" s="66"/>
      <c r="K42" s="66"/>
      <c r="L42" s="66"/>
      <c r="M42" s="66"/>
      <c r="N42" s="66"/>
      <c r="O42" s="159"/>
      <c r="P42" s="66"/>
      <c r="Q42" s="156"/>
    </row>
    <row r="43" spans="2:17" s="33" customFormat="1" ht="15" customHeight="1">
      <c r="B43" s="61" t="s">
        <v>198</v>
      </c>
      <c r="C43" s="62" t="s">
        <v>300</v>
      </c>
      <c r="D43" s="66"/>
      <c r="E43" s="66"/>
      <c r="F43" s="285"/>
      <c r="G43" s="286"/>
      <c r="H43" s="66"/>
      <c r="I43" s="66"/>
      <c r="J43" s="66"/>
      <c r="K43" s="66"/>
      <c r="L43" s="66"/>
      <c r="M43" s="66"/>
      <c r="N43" s="66"/>
      <c r="O43" s="159"/>
      <c r="P43" s="66"/>
      <c r="Q43" s="156"/>
    </row>
    <row r="44" spans="2:17" s="33" customFormat="1" ht="15" customHeight="1">
      <c r="B44" s="61" t="s">
        <v>199</v>
      </c>
      <c r="C44" s="62" t="s">
        <v>301</v>
      </c>
      <c r="D44" s="66"/>
      <c r="E44" s="66"/>
      <c r="F44" s="285"/>
      <c r="G44" s="286"/>
      <c r="H44" s="66"/>
      <c r="I44" s="66"/>
      <c r="J44" s="66"/>
      <c r="K44" s="66"/>
      <c r="L44" s="66"/>
      <c r="M44" s="66"/>
      <c r="N44" s="66"/>
      <c r="O44" s="159"/>
      <c r="P44" s="66"/>
      <c r="Q44" s="156"/>
    </row>
    <row r="45" spans="2:17" s="33" customFormat="1" ht="15" customHeight="1">
      <c r="B45" s="61" t="s">
        <v>200</v>
      </c>
      <c r="C45" s="62" t="s">
        <v>246</v>
      </c>
      <c r="D45" s="66"/>
      <c r="E45" s="66"/>
      <c r="F45" s="285"/>
      <c r="G45" s="286"/>
      <c r="H45" s="66"/>
      <c r="I45" s="66"/>
      <c r="J45" s="66"/>
      <c r="K45" s="66"/>
      <c r="L45" s="66"/>
      <c r="M45" s="66"/>
      <c r="N45" s="66"/>
      <c r="O45" s="159"/>
      <c r="P45" s="66"/>
      <c r="Q45" s="156"/>
    </row>
    <row r="46" spans="2:17" s="33" customFormat="1" ht="15" customHeight="1">
      <c r="B46" s="61" t="s">
        <v>228</v>
      </c>
      <c r="C46" s="62" t="s">
        <v>247</v>
      </c>
      <c r="D46" s="66"/>
      <c r="E46" s="66"/>
      <c r="F46" s="285"/>
      <c r="G46" s="286"/>
      <c r="H46" s="66"/>
      <c r="I46" s="66"/>
      <c r="J46" s="66"/>
      <c r="K46" s="66"/>
      <c r="L46" s="66"/>
      <c r="M46" s="66"/>
      <c r="N46" s="66"/>
      <c r="O46" s="159"/>
      <c r="P46" s="66"/>
      <c r="Q46" s="156"/>
    </row>
    <row r="47" spans="2:17" s="33" customFormat="1" ht="15" customHeight="1">
      <c r="B47" s="61" t="s">
        <v>229</v>
      </c>
      <c r="C47" s="62" t="s">
        <v>248</v>
      </c>
      <c r="D47" s="66"/>
      <c r="E47" s="66"/>
      <c r="F47" s="285"/>
      <c r="G47" s="286"/>
      <c r="H47" s="66"/>
      <c r="I47" s="66"/>
      <c r="J47" s="66"/>
      <c r="K47" s="66"/>
      <c r="L47" s="66"/>
      <c r="M47" s="66"/>
      <c r="N47" s="66"/>
      <c r="O47" s="159"/>
      <c r="P47" s="66"/>
      <c r="Q47" s="156"/>
    </row>
    <row r="48" spans="2:17" s="33" customFormat="1" ht="15" customHeight="1">
      <c r="B48" s="61" t="s">
        <v>230</v>
      </c>
      <c r="C48" s="62" t="s">
        <v>249</v>
      </c>
      <c r="D48" s="66"/>
      <c r="E48" s="66"/>
      <c r="F48" s="285"/>
      <c r="G48" s="286"/>
      <c r="H48" s="66"/>
      <c r="I48" s="66"/>
      <c r="J48" s="66"/>
      <c r="K48" s="66"/>
      <c r="L48" s="66"/>
      <c r="M48" s="66"/>
      <c r="N48" s="66"/>
      <c r="O48" s="159"/>
      <c r="P48" s="66"/>
      <c r="Q48" s="156"/>
    </row>
    <row r="49" spans="2:17" s="33" customFormat="1" ht="15" customHeight="1">
      <c r="B49" s="61" t="s">
        <v>231</v>
      </c>
      <c r="C49" s="62" t="s">
        <v>250</v>
      </c>
      <c r="D49" s="66"/>
      <c r="E49" s="66"/>
      <c r="F49" s="285"/>
      <c r="G49" s="286"/>
      <c r="H49" s="66"/>
      <c r="I49" s="66"/>
      <c r="J49" s="66"/>
      <c r="K49" s="66"/>
      <c r="L49" s="66"/>
      <c r="M49" s="66"/>
      <c r="N49" s="66"/>
      <c r="O49" s="159"/>
      <c r="P49" s="66"/>
      <c r="Q49" s="156"/>
    </row>
    <row r="50" spans="2:17" s="33" customFormat="1" ht="15" customHeight="1">
      <c r="B50" s="61" t="s">
        <v>232</v>
      </c>
      <c r="C50" s="62" t="s">
        <v>251</v>
      </c>
      <c r="D50" s="66"/>
      <c r="E50" s="66"/>
      <c r="F50" s="285"/>
      <c r="G50" s="286"/>
      <c r="H50" s="66"/>
      <c r="I50" s="66"/>
      <c r="J50" s="66"/>
      <c r="K50" s="66"/>
      <c r="L50" s="66"/>
      <c r="M50" s="66"/>
      <c r="N50" s="66"/>
      <c r="O50" s="159"/>
      <c r="P50" s="66"/>
      <c r="Q50" s="156"/>
    </row>
    <row r="51" spans="2:17" s="33" customFormat="1" ht="15" customHeight="1">
      <c r="B51" s="61" t="s">
        <v>237</v>
      </c>
      <c r="C51" s="62" t="s">
        <v>252</v>
      </c>
      <c r="D51" s="66"/>
      <c r="E51" s="66"/>
      <c r="F51" s="285"/>
      <c r="G51" s="286"/>
      <c r="H51" s="66"/>
      <c r="I51" s="66"/>
      <c r="J51" s="66"/>
      <c r="K51" s="66"/>
      <c r="L51" s="66"/>
      <c r="M51" s="66"/>
      <c r="N51" s="66"/>
      <c r="O51" s="159"/>
      <c r="P51" s="66"/>
      <c r="Q51" s="156"/>
    </row>
    <row r="52" spans="2:17" s="33" customFormat="1" ht="15" customHeight="1" thickBot="1">
      <c r="B52" s="68" t="s">
        <v>238</v>
      </c>
      <c r="C52" s="69" t="s">
        <v>302</v>
      </c>
      <c r="D52" s="157">
        <f aca="true" t="shared" si="0" ref="D52:M52">+(D12*D32+D13*D33+D14*D34+D15*D35+D16*D36+D17*D37+D18*D38+D19*D39/12+D20*D40/12+D21*D41/12+D22*D42/12+D23*D43/12+D24*D44/12+D25*D45/12+D26*D46/12+D27*D47/12+D28*D48/12+D29*D49/12+D30*D50/12+D31*D51/12)/1000</f>
        <v>0</v>
      </c>
      <c r="E52" s="157">
        <f t="shared" si="0"/>
        <v>0</v>
      </c>
      <c r="F52" s="287">
        <f>+(F12*F32+F13*F33+F14*F34+F15*F35+F16*F36+F17*F37+F18*F38+G12*G32+G13*G33+G14*G34+G15*G35+G16*G36+G17*G37+G18*G38+F19*F39/12+F20*F40/12+F21*F41/12+F22*F42/12+F23*F43/12+F24*F44/12+F25*F45/12+F26*F46/12+F27*F47/12+F28*F48/12+F29*F49/12+F30*F50/12+F31*F51/12)/1000</f>
        <v>0</v>
      </c>
      <c r="G52" s="288"/>
      <c r="H52" s="157">
        <f t="shared" si="0"/>
        <v>0</v>
      </c>
      <c r="I52" s="157">
        <f t="shared" si="0"/>
        <v>0</v>
      </c>
      <c r="J52" s="157">
        <f t="shared" si="0"/>
        <v>0</v>
      </c>
      <c r="K52" s="157">
        <f t="shared" si="0"/>
        <v>0</v>
      </c>
      <c r="L52" s="157">
        <f t="shared" si="0"/>
        <v>0</v>
      </c>
      <c r="M52" s="157">
        <f t="shared" si="0"/>
        <v>0</v>
      </c>
      <c r="N52" s="157">
        <f>+(N12*N32+N13*N33+N14*N34+N15*N35+N16*N36+N17*N37+N18*N38+N19*N39/12+N20*N40/12+N21*N41/12+N22*N42/12+N23*N43/12+N24*N44/12+N25*N45/12+N26*N46/12+N27*N47/12+N28*N48/12+N29*N49/12+N30*N50/12+N31*N51/12)/1000</f>
        <v>0</v>
      </c>
      <c r="O52" s="167">
        <f>+(O12*O32+O13*O33+O14*O34+O15*O35+O16*O36+O17*O37+O18*O38+O19*O39/12+O20*O40/12+O21*O41/12+O22*O42/12+O23*O43/12+O24*O44/12+O25*O45/12+O26*O46/12+O27*O47/12+O28*O48/12+O29*O49/12+O30*O50/12+O31*O51/12)/1000</f>
        <v>0</v>
      </c>
      <c r="P52" s="157">
        <f>+(P12*P32+P13*P33+P14*P34+P15*P35+P16*P36+P17*P37+P18*P38+P19*P39/12+P20*P40/12+P21*P41/12+P22*P42/12+P23*P43/12+P24*P44/12+P25*P45/12+P26*P46/12+P27*P47/12+P28*P48/12+P29*P49/12+P30*P50/12+P31*P51/12)/1000</f>
        <v>0</v>
      </c>
      <c r="Q52" s="158">
        <f>SUM(D52:P52)</f>
        <v>0</v>
      </c>
    </row>
    <row r="53" spans="2:17" s="33" customFormat="1" ht="14.25" customHeight="1" thickTop="1">
      <c r="B53" s="261" t="s">
        <v>306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</row>
    <row r="54" spans="3:15" s="33" customFormat="1" ht="15" customHeight="1">
      <c r="C54" s="3"/>
      <c r="O54" s="130"/>
    </row>
    <row r="55" spans="2:17" s="33" customFormat="1" ht="15" customHeight="1"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</row>
  </sheetData>
  <sheetProtection/>
  <mergeCells count="45">
    <mergeCell ref="F50:G50"/>
    <mergeCell ref="F51:G51"/>
    <mergeCell ref="F52:G52"/>
    <mergeCell ref="B53:Q53"/>
    <mergeCell ref="B55:Q55"/>
    <mergeCell ref="F44:G44"/>
    <mergeCell ref="F45:G45"/>
    <mergeCell ref="F46:G46"/>
    <mergeCell ref="F47:G47"/>
    <mergeCell ref="F48:G48"/>
    <mergeCell ref="F49:G49"/>
    <mergeCell ref="F31:G31"/>
    <mergeCell ref="F39:G39"/>
    <mergeCell ref="F40:G40"/>
    <mergeCell ref="F41:G41"/>
    <mergeCell ref="F42:G42"/>
    <mergeCell ref="F43:G43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L10:L11"/>
    <mergeCell ref="M10:M11"/>
    <mergeCell ref="N10:N11"/>
    <mergeCell ref="O10:O11"/>
    <mergeCell ref="P10:P11"/>
    <mergeCell ref="Q10:Q11"/>
    <mergeCell ref="B8:Q8"/>
    <mergeCell ref="B10:B11"/>
    <mergeCell ref="C10:C11"/>
    <mergeCell ref="D10:D11"/>
    <mergeCell ref="E10:E11"/>
    <mergeCell ref="F10:G10"/>
    <mergeCell ref="H10:H11"/>
    <mergeCell ref="I10:I11"/>
    <mergeCell ref="J10:J11"/>
    <mergeCell ref="K10:K11"/>
  </mergeCells>
  <printOptions horizontalCentered="1" verticalCentered="1"/>
  <pageMargins left="0.17" right="0.17" top="0.22" bottom="0.26" header="0.17" footer="0.17"/>
  <pageSetup fitToHeight="1" fitToWidth="1" horizontalDpi="600" verticalDpi="600" orientation="landscape" paperSize="9" scale="64" r:id="rId1"/>
  <headerFooter>
    <oddFooter>&amp;R&amp;"Arial Narrow,Regular"Страна &amp;P oд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2019-01-28T13:29:15Z</cp:lastPrinted>
  <dcterms:created xsi:type="dcterms:W3CDTF">2006-07-05T09:57:32Z</dcterms:created>
  <dcterms:modified xsi:type="dcterms:W3CDTF">2019-01-28T13:30:10Z</dcterms:modified>
  <cp:category/>
  <cp:version/>
  <cp:contentType/>
  <cp:contentStatus/>
</cp:coreProperties>
</file>